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2120" windowHeight="8910" activeTab="0"/>
  </bookViews>
  <sheets>
    <sheet name="Input" sheetId="1" r:id="rId1"/>
    <sheet name="Interface" sheetId="2" state="hidden" r:id="rId2"/>
  </sheets>
  <definedNames>
    <definedName name="CONTROL">'Interface'!$A$1:$D$2</definedName>
    <definedName name="DOCHEADER">'Interface'!$A$4:$K$5</definedName>
    <definedName name="DOCLINEITEM">'Interface'!$A$7:$AQ$167</definedName>
    <definedName name="_xlnm.Print_Area" localSheetId="0">'Input'!$A$1:$K$186</definedName>
    <definedName name="_xlnm.Print_Titles" localSheetId="0">'Input'!$1:$19</definedName>
  </definedNames>
  <calcPr fullCalcOnLoad="1"/>
</workbook>
</file>

<file path=xl/sharedStrings.xml><?xml version="1.0" encoding="utf-8"?>
<sst xmlns="http://schemas.openxmlformats.org/spreadsheetml/2006/main" count="434" uniqueCount="106">
  <si>
    <t xml:space="preserve">งบทดลอง </t>
  </si>
  <si>
    <t>มกราคม</t>
  </si>
  <si>
    <t>กุมภาพันธ์</t>
  </si>
  <si>
    <t>ประจำงวด</t>
  </si>
  <si>
    <t>มีนาคม</t>
  </si>
  <si>
    <t>เมษายน</t>
  </si>
  <si>
    <t>สิ้นสุดวันที่</t>
  </si>
  <si>
    <t>พฤษภาคม</t>
  </si>
  <si>
    <t>มิถุนายน</t>
  </si>
  <si>
    <t>กรกฎาคม</t>
  </si>
  <si>
    <t>รหัสหน่วยงาน :</t>
  </si>
  <si>
    <t>สิงหาคม</t>
  </si>
  <si>
    <t>กันยายน</t>
  </si>
  <si>
    <t xml:space="preserve">รหัสจังหวัด : </t>
  </si>
  <si>
    <t>ตุลาคม</t>
  </si>
  <si>
    <t>พฤศจิกายน</t>
  </si>
  <si>
    <t>รหัสหน่วยเบิกจ่าย :</t>
  </si>
  <si>
    <t>ธันวาคม</t>
  </si>
  <si>
    <t>รหัสศูนย์ต้นทุน:</t>
  </si>
  <si>
    <t>ยอดรวม</t>
  </si>
  <si>
    <t>รหัสหน่วยงานคู่ค้า (Trading Partner)</t>
  </si>
  <si>
    <t>ลำดับที่</t>
  </si>
  <si>
    <t>รหัสบัญชีแยกประเภททั่วไป</t>
  </si>
  <si>
    <t>ชื่อบัญชี</t>
  </si>
  <si>
    <t>ยอดยกมา</t>
  </si>
  <si>
    <t>รายการเคลื่อนไหวในงวดนี้</t>
  </si>
  <si>
    <t>ยอดยกไป</t>
  </si>
  <si>
    <t>เดบิต (+)</t>
  </si>
  <si>
    <t>เครดิต (-)</t>
  </si>
  <si>
    <t>รวม</t>
  </si>
  <si>
    <t>ลายมือชื่อผู้ตรวจสอบ</t>
  </si>
  <si>
    <t>ลายมือชื่อผู้อนุมัติ</t>
  </si>
  <si>
    <t>ชื่อผู้ตรวจสอบ</t>
  </si>
  <si>
    <t>ชื่อผู้อนุมัติ</t>
  </si>
  <si>
    <t>ตำแหน่ง</t>
  </si>
  <si>
    <t>วันที่</t>
  </si>
  <si>
    <t>CONTROL</t>
  </si>
  <si>
    <t>FORM_ID</t>
  </si>
  <si>
    <t>COMP_CODE</t>
  </si>
  <si>
    <t>HASH</t>
  </si>
  <si>
    <t>balance?</t>
  </si>
  <si>
    <t>doctype</t>
  </si>
  <si>
    <t>DOCHEADER</t>
  </si>
  <si>
    <t>REC_TYPE</t>
  </si>
  <si>
    <t>BLART</t>
  </si>
  <si>
    <t>BUKRS</t>
  </si>
  <si>
    <t>BLDAT</t>
  </si>
  <si>
    <t>BUDAT</t>
  </si>
  <si>
    <t>XBLNR</t>
  </si>
  <si>
    <t>WAERS</t>
  </si>
  <si>
    <t>STODT</t>
  </si>
  <si>
    <t>STGRD</t>
  </si>
  <si>
    <t>ZZPMT</t>
  </si>
  <si>
    <t>H</t>
  </si>
  <si>
    <t>JY</t>
  </si>
  <si>
    <t>THB</t>
  </si>
  <si>
    <t>Debit(S)(+), Credit(H)(-)</t>
  </si>
  <si>
    <t>BA</t>
  </si>
  <si>
    <t>DOCLINEITEM</t>
  </si>
  <si>
    <t>BSCHL</t>
  </si>
  <si>
    <t>KOART</t>
  </si>
  <si>
    <t>HKONT</t>
  </si>
  <si>
    <t>GSBER</t>
  </si>
  <si>
    <t>KOSTL</t>
  </si>
  <si>
    <t>GEBER</t>
  </si>
  <si>
    <t>FISTL</t>
  </si>
  <si>
    <t>FKBER</t>
  </si>
  <si>
    <t>PRZNR</t>
  </si>
  <si>
    <t>WRBTR</t>
  </si>
  <si>
    <t>XREF3</t>
  </si>
  <si>
    <t>ZUONR</t>
  </si>
  <si>
    <t>KBLNR</t>
  </si>
  <si>
    <t>KBLPOS</t>
  </si>
  <si>
    <t>ZZBANK</t>
  </si>
  <si>
    <t>ZZLOAN</t>
  </si>
  <si>
    <t>ZZOBJ</t>
  </si>
  <si>
    <t>ZZUNIT</t>
  </si>
  <si>
    <t>ZZOWNER</t>
  </si>
  <si>
    <t>ZZDEPOSIT</t>
  </si>
  <si>
    <t>SGTXT</t>
  </si>
  <si>
    <t>ZTERM</t>
  </si>
  <si>
    <t>ZLSCH</t>
  </si>
  <si>
    <t>WITHT</t>
  </si>
  <si>
    <t>WT_WITHCD</t>
  </si>
  <si>
    <t>WT_QSSHH</t>
  </si>
  <si>
    <t>WT_QBUIHH</t>
  </si>
  <si>
    <t>WITHT_EX</t>
  </si>
  <si>
    <t>WT_WITHCD_EX</t>
  </si>
  <si>
    <t>WT_QSSHH_EX</t>
  </si>
  <si>
    <t>WT_QBUIHH_EX</t>
  </si>
  <si>
    <t>SEARCH_TERM</t>
  </si>
  <si>
    <t>BANKN</t>
  </si>
  <si>
    <t>BANKL</t>
  </si>
  <si>
    <t>VBUND</t>
  </si>
  <si>
    <t>PARGB</t>
  </si>
  <si>
    <t>BANKN_NAME</t>
  </si>
  <si>
    <t>ZZFIELD1</t>
  </si>
  <si>
    <t>D</t>
  </si>
  <si>
    <t>S</t>
  </si>
  <si>
    <t>กิจกรรมย่อย</t>
  </si>
  <si>
    <t xml:space="preserve"> </t>
  </si>
  <si>
    <t>J11</t>
  </si>
  <si>
    <t>Jq62V9mn12</t>
  </si>
  <si>
    <t>v1.01</t>
  </si>
  <si>
    <t>WEBDR</t>
  </si>
  <si>
    <t>WEBCR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</si>
</sst>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\t&quot;р.&quot;#,##0_);\(\t&quot;р.&quot;#,##0\)"/>
    <numFmt numFmtId="208" formatCode="\t&quot;р.&quot;#,##0_);[Red]\(\t&quot;р.&quot;#,##0\)"/>
    <numFmt numFmtId="209" formatCode="\t&quot;р.&quot;#,##0.00_);\(\t&quot;р.&quot;#,##0.00\)"/>
    <numFmt numFmtId="210" formatCode="\t&quot;р.&quot;#,##0.00_);[Red]\(\t&quot;р.&quot;#,##0.00\)"/>
    <numFmt numFmtId="211" formatCode="_-* #,##0.00_-;\-* #,##0.00_-;_-* \-??_-;_-@_-"/>
    <numFmt numFmtId="212" formatCode="0;[Red]0"/>
    <numFmt numFmtId="213" formatCode="d\ mmmm\ yyyy;@"/>
    <numFmt numFmtId="214" formatCode="[$-41E]d\ mmmm\ yyyy"/>
    <numFmt numFmtId="215" formatCode="[$-1010000]d/m/yyyy;@"/>
    <numFmt numFmtId="216" formatCode="[$-107041E]d\ mmmm\ yyyy;@"/>
  </numFmts>
  <fonts count="49">
    <font>
      <sz val="10"/>
      <name val="Arial"/>
      <family val="2"/>
    </font>
    <font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color indexed="12"/>
      <name val="Cordia New"/>
      <family val="2"/>
    </font>
    <font>
      <sz val="14"/>
      <color indexed="10"/>
      <name val="Cordia New"/>
      <family val="2"/>
    </font>
    <font>
      <sz val="14"/>
      <color indexed="12"/>
      <name val="Cordia New"/>
      <family val="2"/>
    </font>
    <font>
      <sz val="12"/>
      <name val="Cordia New"/>
      <family val="2"/>
    </font>
    <font>
      <sz val="14"/>
      <color indexed="57"/>
      <name val="Cordia New"/>
      <family val="2"/>
    </font>
    <font>
      <b/>
      <sz val="14"/>
      <name val="Cordia New"/>
      <family val="2"/>
    </font>
    <font>
      <i/>
      <sz val="12"/>
      <name val="Cordia New"/>
      <family val="2"/>
    </font>
    <font>
      <sz val="10"/>
      <name val="Cordia New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211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211" fontId="1" fillId="0" borderId="0" xfId="33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right"/>
    </xf>
    <xf numFmtId="211" fontId="2" fillId="33" borderId="0" xfId="33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212" fontId="1" fillId="0" borderId="0" xfId="0" applyNumberFormat="1" applyFont="1" applyBorder="1" applyAlignment="1" applyProtection="1">
      <alignment horizontal="left"/>
      <protection locked="0"/>
    </xf>
    <xf numFmtId="211" fontId="3" fillId="33" borderId="0" xfId="33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211" fontId="1" fillId="33" borderId="0" xfId="33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right" vertical="center"/>
    </xf>
    <xf numFmtId="211" fontId="8" fillId="34" borderId="13" xfId="33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center"/>
    </xf>
    <xf numFmtId="4" fontId="8" fillId="34" borderId="15" xfId="0" applyNumberFormat="1" applyFont="1" applyFill="1" applyBorder="1" applyAlignment="1">
      <alignment horizontal="right"/>
    </xf>
    <xf numFmtId="0" fontId="8" fillId="34" borderId="16" xfId="0" applyFont="1" applyFill="1" applyBorder="1" applyAlignment="1">
      <alignment horizontal="right" vertical="center"/>
    </xf>
    <xf numFmtId="0" fontId="8" fillId="34" borderId="17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right" vertical="center"/>
    </xf>
    <xf numFmtId="4" fontId="8" fillId="34" borderId="14" xfId="0" applyNumberFormat="1" applyFont="1" applyFill="1" applyBorder="1" applyAlignment="1">
      <alignment horizontal="right"/>
    </xf>
    <xf numFmtId="0" fontId="8" fillId="34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" fontId="7" fillId="0" borderId="21" xfId="0" applyNumberFormat="1" applyFont="1" applyBorder="1" applyAlignment="1" applyProtection="1">
      <alignment horizontal="center" vertical="center"/>
      <protection/>
    </xf>
    <xf numFmtId="0" fontId="7" fillId="0" borderId="22" xfId="33" applyNumberFormat="1" applyFont="1" applyFill="1" applyBorder="1" applyAlignment="1" applyProtection="1">
      <alignment horizontal="left"/>
      <protection locked="0"/>
    </xf>
    <xf numFmtId="211" fontId="7" fillId="0" borderId="22" xfId="0" applyNumberFormat="1" applyFont="1" applyBorder="1" applyAlignment="1" applyProtection="1">
      <alignment/>
      <protection locked="0"/>
    </xf>
    <xf numFmtId="4" fontId="7" fillId="0" borderId="22" xfId="0" applyNumberFormat="1" applyFont="1" applyBorder="1" applyAlignment="1" applyProtection="1">
      <alignment/>
      <protection locked="0"/>
    </xf>
    <xf numFmtId="4" fontId="7" fillId="0" borderId="22" xfId="0" applyNumberFormat="1" applyFont="1" applyBorder="1" applyAlignment="1" applyProtection="1">
      <alignment/>
      <protection/>
    </xf>
    <xf numFmtId="0" fontId="7" fillId="0" borderId="23" xfId="0" applyNumberFormat="1" applyFont="1" applyBorder="1" applyAlignment="1" applyProtection="1">
      <alignment horizontal="center" vertical="center"/>
      <protection/>
    </xf>
    <xf numFmtId="211" fontId="7" fillId="0" borderId="24" xfId="0" applyNumberFormat="1" applyFont="1" applyBorder="1" applyAlignment="1" applyProtection="1">
      <alignment/>
      <protection locked="0"/>
    </xf>
    <xf numFmtId="4" fontId="7" fillId="0" borderId="24" xfId="0" applyNumberFormat="1" applyFont="1" applyBorder="1" applyAlignment="1" applyProtection="1">
      <alignment/>
      <protection locked="0"/>
    </xf>
    <xf numFmtId="1" fontId="7" fillId="0" borderId="23" xfId="0" applyNumberFormat="1" applyFont="1" applyBorder="1" applyAlignment="1" applyProtection="1">
      <alignment horizontal="center" vertical="center"/>
      <protection/>
    </xf>
    <xf numFmtId="0" fontId="7" fillId="0" borderId="24" xfId="33" applyNumberFormat="1" applyFont="1" applyFill="1" applyBorder="1" applyAlignment="1" applyProtection="1">
      <alignment horizontal="left"/>
      <protection locked="0"/>
    </xf>
    <xf numFmtId="0" fontId="7" fillId="0" borderId="23" xfId="0" applyNumberFormat="1" applyFont="1" applyBorder="1" applyAlignment="1" applyProtection="1">
      <alignment horizontal="center"/>
      <protection/>
    </xf>
    <xf numFmtId="4" fontId="7" fillId="0" borderId="24" xfId="0" applyNumberFormat="1" applyFont="1" applyBorder="1" applyAlignment="1" applyProtection="1">
      <alignment/>
      <protection/>
    </xf>
    <xf numFmtId="0" fontId="7" fillId="0" borderId="25" xfId="33" applyNumberFormat="1" applyFont="1" applyFill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right"/>
      <protection/>
    </xf>
    <xf numFmtId="211" fontId="1" fillId="0" borderId="15" xfId="33" applyFont="1" applyFill="1" applyBorder="1" applyAlignment="1" applyProtection="1">
      <alignment/>
      <protection/>
    </xf>
    <xf numFmtId="211" fontId="9" fillId="0" borderId="15" xfId="33" applyFont="1" applyFill="1" applyBorder="1" applyAlignment="1" applyProtection="1">
      <alignment horizontal="center"/>
      <protection/>
    </xf>
    <xf numFmtId="4" fontId="1" fillId="0" borderId="15" xfId="0" applyNumberFormat="1" applyFont="1" applyBorder="1" applyAlignment="1" applyProtection="1">
      <alignment horizontal="right"/>
      <protection/>
    </xf>
    <xf numFmtId="0" fontId="10" fillId="35" borderId="27" xfId="0" applyFont="1" applyFill="1" applyBorder="1" applyAlignment="1">
      <alignment horizontal="right"/>
    </xf>
    <xf numFmtId="0" fontId="10" fillId="35" borderId="28" xfId="0" applyFont="1" applyFill="1" applyBorder="1" applyAlignment="1">
      <alignment horizontal="left"/>
    </xf>
    <xf numFmtId="0" fontId="10" fillId="35" borderId="29" xfId="0" applyFont="1" applyFill="1" applyBorder="1" applyAlignment="1" applyProtection="1">
      <alignment horizontal="center"/>
      <protection/>
    </xf>
    <xf numFmtId="0" fontId="10" fillId="35" borderId="30" xfId="0" applyFont="1" applyFill="1" applyBorder="1" applyAlignment="1">
      <alignment horizontal="left"/>
    </xf>
    <xf numFmtId="0" fontId="10" fillId="35" borderId="29" xfId="0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 horizontal="center"/>
    </xf>
    <xf numFmtId="0" fontId="10" fillId="35" borderId="11" xfId="0" applyFont="1" applyFill="1" applyBorder="1" applyAlignment="1">
      <alignment/>
    </xf>
    <xf numFmtId="0" fontId="10" fillId="0" borderId="0" xfId="0" applyFont="1" applyAlignment="1">
      <alignment/>
    </xf>
    <xf numFmtId="0" fontId="10" fillId="35" borderId="10" xfId="0" applyFont="1" applyFill="1" applyBorder="1" applyAlignment="1">
      <alignment horizontal="right"/>
    </xf>
    <xf numFmtId="0" fontId="10" fillId="35" borderId="0" xfId="0" applyFont="1" applyFill="1" applyBorder="1" applyAlignment="1">
      <alignment horizontal="left"/>
    </xf>
    <xf numFmtId="49" fontId="10" fillId="35" borderId="31" xfId="0" applyNumberFormat="1" applyFont="1" applyFill="1" applyBorder="1" applyAlignment="1" applyProtection="1">
      <alignment horizontal="center"/>
      <protection locked="0"/>
    </xf>
    <xf numFmtId="0" fontId="10" fillId="35" borderId="32" xfId="0" applyFont="1" applyFill="1" applyBorder="1" applyAlignment="1">
      <alignment horizontal="left"/>
    </xf>
    <xf numFmtId="49" fontId="10" fillId="35" borderId="31" xfId="0" applyNumberFormat="1" applyFont="1" applyFill="1" applyBorder="1" applyAlignment="1" applyProtection="1">
      <alignment/>
      <protection locked="0"/>
    </xf>
    <xf numFmtId="0" fontId="10" fillId="35" borderId="33" xfId="0" applyFont="1" applyFill="1" applyBorder="1" applyAlignment="1">
      <alignment horizontal="right"/>
    </xf>
    <xf numFmtId="211" fontId="10" fillId="35" borderId="34" xfId="33" applyFont="1" applyFill="1" applyBorder="1" applyAlignment="1" applyProtection="1">
      <alignment horizontal="left"/>
      <protection/>
    </xf>
    <xf numFmtId="0" fontId="10" fillId="35" borderId="34" xfId="0" applyFont="1" applyFill="1" applyBorder="1" applyAlignment="1">
      <alignment horizontal="center"/>
    </xf>
    <xf numFmtId="0" fontId="10" fillId="35" borderId="35" xfId="0" applyFont="1" applyFill="1" applyBorder="1" applyAlignment="1">
      <alignment horizontal="center"/>
    </xf>
    <xf numFmtId="0" fontId="10" fillId="35" borderId="34" xfId="0" applyFont="1" applyFill="1" applyBorder="1" applyAlignment="1">
      <alignment horizontal="left"/>
    </xf>
    <xf numFmtId="0" fontId="10" fillId="35" borderId="36" xfId="0" applyFont="1" applyFill="1" applyBorder="1" applyAlignment="1">
      <alignment horizontal="left"/>
    </xf>
    <xf numFmtId="211" fontId="1" fillId="0" borderId="0" xfId="33" applyFont="1" applyFill="1" applyBorder="1" applyAlignment="1" applyProtection="1">
      <alignment horizontal="right"/>
      <protection/>
    </xf>
    <xf numFmtId="0" fontId="11" fillId="0" borderId="0" xfId="0" applyFont="1" applyAlignment="1">
      <alignment horizontal="right"/>
    </xf>
    <xf numFmtId="0" fontId="0" fillId="0" borderId="0" xfId="0" applyAlignment="1">
      <alignment vertical="center"/>
    </xf>
    <xf numFmtId="0" fontId="12" fillId="36" borderId="15" xfId="0" applyNumberFormat="1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37" borderId="15" xfId="0" applyNumberFormat="1" applyFont="1" applyFill="1" applyBorder="1" applyAlignment="1">
      <alignment horizontal="center" vertical="center"/>
    </xf>
    <xf numFmtId="0" fontId="13" fillId="34" borderId="15" xfId="0" applyNumberFormat="1" applyFont="1" applyFill="1" applyBorder="1" applyAlignment="1">
      <alignment horizontal="center" vertical="center"/>
    </xf>
    <xf numFmtId="0" fontId="13" fillId="0" borderId="3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7" xfId="0" applyNumberFormat="1" applyFont="1" applyBorder="1" applyAlignment="1">
      <alignment vertical="center"/>
    </xf>
    <xf numFmtId="0" fontId="13" fillId="0" borderId="37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vertical="center"/>
    </xf>
    <xf numFmtId="0" fontId="12" fillId="36" borderId="38" xfId="0" applyNumberFormat="1" applyFont="1" applyFill="1" applyBorder="1" applyAlignment="1">
      <alignment horizontal="center" vertical="center"/>
    </xf>
    <xf numFmtId="0" fontId="12" fillId="36" borderId="22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/>
    </xf>
    <xf numFmtId="0" fontId="12" fillId="35" borderId="39" xfId="0" applyFont="1" applyFill="1" applyBorder="1" applyAlignment="1">
      <alignment horizontal="center" vertical="center"/>
    </xf>
    <xf numFmtId="0" fontId="13" fillId="37" borderId="40" xfId="0" applyNumberFormat="1" applyFont="1" applyFill="1" applyBorder="1" applyAlignment="1">
      <alignment horizontal="center" vertical="center"/>
    </xf>
    <xf numFmtId="0" fontId="13" fillId="34" borderId="40" xfId="0" applyNumberFormat="1" applyFont="1" applyFill="1" applyBorder="1" applyAlignment="1">
      <alignment horizontal="center" vertical="center"/>
    </xf>
    <xf numFmtId="1" fontId="13" fillId="34" borderId="40" xfId="0" applyNumberFormat="1" applyFont="1" applyFill="1" applyBorder="1" applyAlignment="1">
      <alignment horizontal="center" vertical="center"/>
    </xf>
    <xf numFmtId="0" fontId="13" fillId="0" borderId="41" xfId="0" applyFont="1" applyBorder="1" applyAlignment="1">
      <alignment vertical="center"/>
    </xf>
    <xf numFmtId="0" fontId="13" fillId="37" borderId="24" xfId="0" applyNumberFormat="1" applyFont="1" applyFill="1" applyBorder="1" applyAlignment="1">
      <alignment horizontal="center" vertical="center"/>
    </xf>
    <xf numFmtId="0" fontId="13" fillId="34" borderId="24" xfId="0" applyNumberFormat="1" applyFont="1" applyFill="1" applyBorder="1" applyAlignment="1">
      <alignment horizontal="center" vertical="center"/>
    </xf>
    <xf numFmtId="1" fontId="13" fillId="34" borderId="24" xfId="0" applyNumberFormat="1" applyFont="1" applyFill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37" borderId="22" xfId="0" applyNumberFormat="1" applyFont="1" applyFill="1" applyBorder="1" applyAlignment="1">
      <alignment horizontal="center" vertical="center"/>
    </xf>
    <xf numFmtId="0" fontId="13" fillId="34" borderId="22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37" borderId="0" xfId="0" applyFont="1" applyFill="1" applyBorder="1" applyAlignment="1">
      <alignment vertical="center"/>
    </xf>
    <xf numFmtId="0" fontId="13" fillId="37" borderId="42" xfId="0" applyNumberFormat="1" applyFont="1" applyFill="1" applyBorder="1" applyAlignment="1">
      <alignment horizontal="center" vertical="center"/>
    </xf>
    <xf numFmtId="0" fontId="13" fillId="34" borderId="42" xfId="0" applyNumberFormat="1" applyFont="1" applyFill="1" applyBorder="1" applyAlignment="1">
      <alignment horizontal="center" vertical="center"/>
    </xf>
    <xf numFmtId="1" fontId="13" fillId="34" borderId="42" xfId="0" applyNumberFormat="1" applyFont="1" applyFill="1" applyBorder="1" applyAlignment="1">
      <alignment horizontal="center" vertical="center"/>
    </xf>
    <xf numFmtId="0" fontId="13" fillId="37" borderId="37" xfId="0" applyFont="1" applyFill="1" applyBorder="1" applyAlignment="1">
      <alignment vertical="center"/>
    </xf>
    <xf numFmtId="1" fontId="13" fillId="34" borderId="22" xfId="0" applyNumberFormat="1" applyFont="1" applyFill="1" applyBorder="1" applyAlignment="1">
      <alignment horizontal="center" vertical="center"/>
    </xf>
    <xf numFmtId="0" fontId="13" fillId="34" borderId="38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 applyProtection="1">
      <alignment horizontal="left" vertical="center"/>
      <protection locked="0"/>
    </xf>
    <xf numFmtId="0" fontId="10" fillId="35" borderId="0" xfId="0" applyFont="1" applyFill="1" applyBorder="1" applyAlignment="1">
      <alignment horizontal="left"/>
    </xf>
    <xf numFmtId="0" fontId="10" fillId="35" borderId="43" xfId="0" applyFont="1" applyFill="1" applyBorder="1" applyAlignment="1">
      <alignment horizontal="center"/>
    </xf>
    <xf numFmtId="49" fontId="7" fillId="0" borderId="44" xfId="0" applyNumberFormat="1" applyFont="1" applyFill="1" applyBorder="1" applyAlignment="1" applyProtection="1">
      <alignment horizontal="left" vertical="center"/>
      <protection locked="0"/>
    </xf>
    <xf numFmtId="49" fontId="7" fillId="0" borderId="45" xfId="0" applyNumberFormat="1" applyFont="1" applyFill="1" applyBorder="1" applyAlignment="1" applyProtection="1">
      <alignment horizontal="left" vertical="center"/>
      <protection locked="0"/>
    </xf>
    <xf numFmtId="49" fontId="7" fillId="0" borderId="46" xfId="0" applyNumberFormat="1" applyFont="1" applyFill="1" applyBorder="1" applyAlignment="1" applyProtection="1">
      <alignment horizontal="left" vertical="center"/>
      <protection locked="0"/>
    </xf>
    <xf numFmtId="0" fontId="8" fillId="34" borderId="47" xfId="0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 applyProtection="1">
      <alignment horizontal="left" vertical="center"/>
      <protection locked="0"/>
    </xf>
    <xf numFmtId="49" fontId="7" fillId="0" borderId="49" xfId="0" applyNumberFormat="1" applyFont="1" applyFill="1" applyBorder="1" applyAlignment="1" applyProtection="1">
      <alignment horizontal="left" vertical="center"/>
      <protection locked="0"/>
    </xf>
    <xf numFmtId="0" fontId="13" fillId="38" borderId="40" xfId="0" applyNumberFormat="1" applyFont="1" applyFill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0" xfId="0" applyFont="1" applyBorder="1" applyAlignment="1">
      <alignment vertical="center"/>
    </xf>
    <xf numFmtId="49" fontId="7" fillId="0" borderId="51" xfId="33" applyNumberFormat="1" applyFont="1" applyBorder="1" applyAlignment="1" applyProtection="1">
      <alignment horizontal="left"/>
      <protection locked="0"/>
    </xf>
    <xf numFmtId="49" fontId="7" fillId="0" borderId="51" xfId="0" applyNumberFormat="1" applyFont="1" applyBorder="1" applyAlignment="1" applyProtection="1">
      <alignment/>
      <protection locked="0"/>
    </xf>
    <xf numFmtId="0" fontId="12" fillId="36" borderId="52" xfId="0" applyFont="1" applyFill="1" applyBorder="1" applyAlignment="1">
      <alignment horizontal="center" vertical="center"/>
    </xf>
    <xf numFmtId="0" fontId="12" fillId="36" borderId="53" xfId="0" applyFont="1" applyFill="1" applyBorder="1" applyAlignment="1">
      <alignment horizontal="center" vertical="center"/>
    </xf>
    <xf numFmtId="49" fontId="1" fillId="0" borderId="54" xfId="0" applyNumberFormat="1" applyFont="1" applyBorder="1" applyAlignment="1">
      <alignment horizontal="left"/>
    </xf>
    <xf numFmtId="49" fontId="1" fillId="0" borderId="55" xfId="0" applyNumberFormat="1" applyFont="1" applyBorder="1" applyAlignment="1">
      <alignment horizontal="left"/>
    </xf>
    <xf numFmtId="0" fontId="8" fillId="34" borderId="56" xfId="0" applyFont="1" applyFill="1" applyBorder="1" applyAlignment="1">
      <alignment horizontal="center" vertical="center" wrapText="1"/>
    </xf>
    <xf numFmtId="0" fontId="8" fillId="34" borderId="57" xfId="0" applyFont="1" applyFill="1" applyBorder="1" applyAlignment="1">
      <alignment horizontal="center" vertical="center" wrapText="1"/>
    </xf>
    <xf numFmtId="0" fontId="8" fillId="34" borderId="58" xfId="0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 applyProtection="1">
      <alignment horizontal="left" vertical="center"/>
      <protection locked="0"/>
    </xf>
    <xf numFmtId="49" fontId="7" fillId="0" borderId="59" xfId="0" applyNumberFormat="1" applyFont="1" applyFill="1" applyBorder="1" applyAlignment="1" applyProtection="1">
      <alignment horizontal="left" vertical="center"/>
      <protection locked="0"/>
    </xf>
    <xf numFmtId="0" fontId="8" fillId="34" borderId="15" xfId="0" applyFont="1" applyFill="1" applyBorder="1" applyAlignment="1">
      <alignment horizontal="center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8" fillId="34" borderId="60" xfId="0" applyFont="1" applyFill="1" applyBorder="1" applyAlignment="1">
      <alignment horizontal="center" vertical="center" wrapText="1"/>
    </xf>
    <xf numFmtId="0" fontId="8" fillId="34" borderId="61" xfId="0" applyFont="1" applyFill="1" applyBorder="1" applyAlignment="1">
      <alignment horizontal="center" vertical="center" wrapText="1"/>
    </xf>
    <xf numFmtId="211" fontId="8" fillId="34" borderId="13" xfId="33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216" fontId="1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6"/>
  <sheetViews>
    <sheetView tabSelected="1" zoomScalePageLayoutView="0" workbookViewId="0" topLeftCell="A1">
      <pane ySplit="19" topLeftCell="A20" activePane="bottomLeft" state="frozen"/>
      <selection pane="topLeft" activeCell="A1" sqref="A1"/>
      <selection pane="bottomLeft" activeCell="D22" sqref="D22:G22"/>
    </sheetView>
  </sheetViews>
  <sheetFormatPr defaultColWidth="0" defaultRowHeight="0" customHeight="1" zeroHeight="1"/>
  <cols>
    <col min="1" max="1" width="5.7109375" style="1" customWidth="1"/>
    <col min="2" max="2" width="9.421875" style="2" customWidth="1"/>
    <col min="3" max="3" width="24.00390625" style="3" customWidth="1"/>
    <col min="4" max="6" width="15.28125" style="3" customWidth="1"/>
    <col min="7" max="7" width="15.140625" style="3" customWidth="1"/>
    <col min="8" max="8" width="15.28125" style="3" customWidth="1"/>
    <col min="9" max="9" width="15.140625" style="3" customWidth="1"/>
    <col min="10" max="10" width="8.8515625" style="3" customWidth="1"/>
    <col min="11" max="11" width="11.8515625" style="3" customWidth="1"/>
    <col min="12" max="16384" width="0" style="4" hidden="1" customWidth="1"/>
  </cols>
  <sheetData>
    <row r="1" spans="1:256" s="7" customFormat="1" ht="21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5" t="s">
        <v>1</v>
      </c>
      <c r="M1" s="6"/>
      <c r="IV1" s="123"/>
    </row>
    <row r="2" spans="1:256" s="7" customFormat="1" ht="4.5" customHeight="1">
      <c r="A2" s="8"/>
      <c r="B2" s="9"/>
      <c r="C2" s="10"/>
      <c r="D2" s="10"/>
      <c r="E2" s="10"/>
      <c r="F2" s="10"/>
      <c r="G2" s="10"/>
      <c r="H2" s="10"/>
      <c r="I2" s="10"/>
      <c r="J2" s="147"/>
      <c r="K2" s="147"/>
      <c r="L2" s="11" t="s">
        <v>2</v>
      </c>
      <c r="M2" s="12"/>
      <c r="IV2" s="123"/>
    </row>
    <row r="3" spans="1:256" s="7" customFormat="1" ht="18.75" customHeight="1">
      <c r="A3" s="13"/>
      <c r="B3" s="9"/>
      <c r="C3" s="14" t="s">
        <v>3</v>
      </c>
      <c r="D3" s="15"/>
      <c r="E3" s="16"/>
      <c r="F3" s="10"/>
      <c r="G3" s="10"/>
      <c r="H3" s="10"/>
      <c r="I3" s="10"/>
      <c r="J3" s="147"/>
      <c r="K3" s="147"/>
      <c r="L3" s="11" t="s">
        <v>4</v>
      </c>
      <c r="M3" s="12"/>
      <c r="IV3" s="123"/>
    </row>
    <row r="4" spans="1:256" s="7" customFormat="1" ht="4.5" customHeight="1">
      <c r="A4" s="8"/>
      <c r="B4" s="17"/>
      <c r="C4" s="18"/>
      <c r="D4" s="10"/>
      <c r="E4" s="10"/>
      <c r="F4" s="10"/>
      <c r="G4" s="10"/>
      <c r="H4" s="10"/>
      <c r="I4" s="10"/>
      <c r="J4" s="147"/>
      <c r="K4" s="147"/>
      <c r="L4" s="11" t="s">
        <v>5</v>
      </c>
      <c r="M4" s="12"/>
      <c r="IV4" s="123"/>
    </row>
    <row r="5" spans="1:256" ht="19.5" customHeight="1">
      <c r="A5" s="19"/>
      <c r="B5" s="17"/>
      <c r="C5" s="14" t="s">
        <v>6</v>
      </c>
      <c r="D5" s="148"/>
      <c r="E5" s="148"/>
      <c r="F5" s="10"/>
      <c r="G5" s="10"/>
      <c r="H5" s="10"/>
      <c r="I5" s="10"/>
      <c r="J5" s="147"/>
      <c r="K5" s="147"/>
      <c r="L5" s="20" t="s">
        <v>7</v>
      </c>
      <c r="M5" s="21"/>
      <c r="IV5" s="124"/>
    </row>
    <row r="6" spans="1:256" s="21" customFormat="1" ht="6.75" customHeight="1">
      <c r="A6" s="19"/>
      <c r="B6" s="22"/>
      <c r="C6" s="23"/>
      <c r="D6" s="10"/>
      <c r="E6" s="23"/>
      <c r="F6" s="23"/>
      <c r="G6" s="23"/>
      <c r="H6" s="23"/>
      <c r="I6" s="23"/>
      <c r="J6" s="139"/>
      <c r="K6" s="139"/>
      <c r="L6" s="20" t="s">
        <v>8</v>
      </c>
      <c r="IV6" s="124"/>
    </row>
    <row r="7" spans="1:256" ht="6.75" customHeight="1">
      <c r="A7" s="19"/>
      <c r="B7" s="22"/>
      <c r="C7" s="23"/>
      <c r="D7" s="10"/>
      <c r="E7" s="23"/>
      <c r="F7" s="23"/>
      <c r="G7" s="23"/>
      <c r="H7" s="23"/>
      <c r="I7" s="23"/>
      <c r="J7" s="139"/>
      <c r="K7" s="139"/>
      <c r="L7" s="20" t="s">
        <v>9</v>
      </c>
      <c r="M7" s="21"/>
      <c r="IV7" s="124"/>
    </row>
    <row r="8" spans="1:256" ht="19.5" customHeight="1">
      <c r="A8" s="19"/>
      <c r="B8" s="17"/>
      <c r="C8" s="24" t="s">
        <v>10</v>
      </c>
      <c r="D8" s="25"/>
      <c r="E8" s="138"/>
      <c r="F8" s="138"/>
      <c r="G8" s="138"/>
      <c r="H8" s="23"/>
      <c r="I8" s="23"/>
      <c r="J8" s="139"/>
      <c r="K8" s="139"/>
      <c r="L8" s="20" t="s">
        <v>11</v>
      </c>
      <c r="M8" s="21"/>
      <c r="IV8" s="124"/>
    </row>
    <row r="9" spans="1:256" ht="4.5" customHeight="1">
      <c r="A9" s="19"/>
      <c r="B9" s="17"/>
      <c r="C9" s="26"/>
      <c r="D9" s="23"/>
      <c r="E9" s="23"/>
      <c r="F9" s="23"/>
      <c r="G9" s="23"/>
      <c r="H9" s="23"/>
      <c r="I9" s="23"/>
      <c r="J9" s="27"/>
      <c r="K9" s="28"/>
      <c r="L9" s="20" t="s">
        <v>12</v>
      </c>
      <c r="M9" s="21"/>
      <c r="IV9" s="124"/>
    </row>
    <row r="10" spans="1:256" ht="19.5" customHeight="1">
      <c r="A10" s="19"/>
      <c r="B10" s="17"/>
      <c r="C10" s="24" t="s">
        <v>16</v>
      </c>
      <c r="D10" s="25"/>
      <c r="E10" s="138"/>
      <c r="F10" s="138"/>
      <c r="G10" s="138"/>
      <c r="H10" s="23"/>
      <c r="I10" s="23"/>
      <c r="J10" s="139"/>
      <c r="K10" s="139"/>
      <c r="L10" s="20" t="s">
        <v>14</v>
      </c>
      <c r="M10" s="21"/>
      <c r="IV10" s="124"/>
    </row>
    <row r="11" spans="1:256" ht="4.5" customHeight="1">
      <c r="A11" s="19"/>
      <c r="B11" s="17"/>
      <c r="C11" s="26"/>
      <c r="D11" s="23"/>
      <c r="E11" s="23"/>
      <c r="F11" s="23"/>
      <c r="G11" s="23"/>
      <c r="H11" s="23"/>
      <c r="I11" s="23"/>
      <c r="J11" s="139"/>
      <c r="K11" s="139"/>
      <c r="L11" s="20" t="s">
        <v>15</v>
      </c>
      <c r="M11" s="21"/>
      <c r="IV11" s="124"/>
    </row>
    <row r="12" spans="1:256" ht="19.5" customHeight="1">
      <c r="A12" s="19"/>
      <c r="B12" s="17"/>
      <c r="C12" s="24" t="s">
        <v>18</v>
      </c>
      <c r="D12" s="25"/>
      <c r="E12" s="138"/>
      <c r="F12" s="138"/>
      <c r="G12" s="138"/>
      <c r="H12" s="23"/>
      <c r="I12" s="23"/>
      <c r="J12" s="139"/>
      <c r="K12" s="139"/>
      <c r="L12" s="20" t="s">
        <v>17</v>
      </c>
      <c r="M12" s="21"/>
      <c r="IV12" s="124"/>
    </row>
    <row r="13" spans="1:256" s="21" customFormat="1" ht="6" customHeight="1">
      <c r="A13" s="19"/>
      <c r="B13" s="17"/>
      <c r="C13" s="26"/>
      <c r="D13" s="23"/>
      <c r="E13" s="23"/>
      <c r="F13" s="23"/>
      <c r="G13" s="23"/>
      <c r="H13" s="23"/>
      <c r="I13" s="23"/>
      <c r="J13" s="23"/>
      <c r="K13" s="28"/>
      <c r="L13" s="20">
        <v>1</v>
      </c>
      <c r="IV13" s="124"/>
    </row>
    <row r="14" spans="1:256" ht="24" customHeight="1">
      <c r="A14" s="19"/>
      <c r="B14" s="24"/>
      <c r="C14" s="24" t="s">
        <v>13</v>
      </c>
      <c r="D14" s="25"/>
      <c r="E14" s="138"/>
      <c r="F14" s="138"/>
      <c r="G14" s="138"/>
      <c r="H14" s="23"/>
      <c r="I14" s="23"/>
      <c r="J14" s="140"/>
      <c r="K14" s="140"/>
      <c r="L14" s="20"/>
      <c r="M14" s="21"/>
      <c r="IV14" s="124"/>
    </row>
    <row r="15" spans="1:256" s="21" customFormat="1" ht="6" customHeight="1">
      <c r="A15" s="19"/>
      <c r="B15" s="17"/>
      <c r="C15" s="26"/>
      <c r="D15" s="23"/>
      <c r="E15" s="23"/>
      <c r="F15" s="23"/>
      <c r="G15" s="23"/>
      <c r="H15" s="23"/>
      <c r="I15" s="23"/>
      <c r="J15" s="23"/>
      <c r="K15" s="28"/>
      <c r="IV15" s="124"/>
    </row>
    <row r="16" spans="1:256" ht="21" customHeight="1">
      <c r="A16" s="29"/>
      <c r="B16" s="143" t="s">
        <v>22</v>
      </c>
      <c r="C16" s="31" t="s">
        <v>19</v>
      </c>
      <c r="D16" s="32">
        <f aca="true" t="shared" si="0" ref="D16:I16">D180</f>
        <v>0</v>
      </c>
      <c r="E16" s="32">
        <f t="shared" si="0"/>
        <v>0</v>
      </c>
      <c r="F16" s="32">
        <f t="shared" si="0"/>
        <v>0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141" t="s">
        <v>99</v>
      </c>
      <c r="K16" s="132" t="s">
        <v>20</v>
      </c>
      <c r="IV16" s="124"/>
    </row>
    <row r="17" spans="1:256" ht="21" customHeight="1">
      <c r="A17" s="33" t="s">
        <v>21</v>
      </c>
      <c r="B17" s="144"/>
      <c r="C17" s="34" t="s">
        <v>23</v>
      </c>
      <c r="D17" s="137" t="s">
        <v>24</v>
      </c>
      <c r="E17" s="137"/>
      <c r="F17" s="137" t="s">
        <v>25</v>
      </c>
      <c r="G17" s="137"/>
      <c r="H17" s="137" t="s">
        <v>26</v>
      </c>
      <c r="I17" s="137"/>
      <c r="J17" s="141"/>
      <c r="K17" s="133"/>
      <c r="IV17" s="124"/>
    </row>
    <row r="18" spans="1:256" ht="21" customHeight="1">
      <c r="A18" s="33"/>
      <c r="B18" s="145"/>
      <c r="C18" s="36"/>
      <c r="D18" s="35" t="s">
        <v>27</v>
      </c>
      <c r="E18" s="31" t="s">
        <v>28</v>
      </c>
      <c r="F18" s="31" t="s">
        <v>27</v>
      </c>
      <c r="G18" s="31" t="s">
        <v>28</v>
      </c>
      <c r="H18" s="31" t="s">
        <v>27</v>
      </c>
      <c r="I18" s="31" t="s">
        <v>28</v>
      </c>
      <c r="J18" s="142"/>
      <c r="K18" s="134"/>
      <c r="IV18" s="124"/>
    </row>
    <row r="19" spans="1:256" s="40" customFormat="1" ht="12.75" customHeight="1" hidden="1">
      <c r="A19" s="37"/>
      <c r="B19" s="30" t="s">
        <v>22</v>
      </c>
      <c r="C19" s="31" t="s">
        <v>19</v>
      </c>
      <c r="D19" s="32">
        <f aca="true" t="shared" si="1" ref="D19:I19">D180</f>
        <v>0</v>
      </c>
      <c r="E19" s="38">
        <f t="shared" si="1"/>
        <v>0</v>
      </c>
      <c r="F19" s="38">
        <f t="shared" si="1"/>
        <v>0</v>
      </c>
      <c r="G19" s="38">
        <f t="shared" si="1"/>
        <v>0</v>
      </c>
      <c r="H19" s="38">
        <f t="shared" si="1"/>
        <v>0</v>
      </c>
      <c r="I19" s="38">
        <f t="shared" si="1"/>
        <v>0</v>
      </c>
      <c r="J19" s="39"/>
      <c r="K19" s="119"/>
      <c r="IV19" s="125"/>
    </row>
    <row r="20" spans="1:256" ht="18.75" customHeight="1">
      <c r="A20" s="41">
        <v>1</v>
      </c>
      <c r="B20" s="42"/>
      <c r="C20" s="43"/>
      <c r="D20" s="44"/>
      <c r="E20" s="44"/>
      <c r="F20" s="44"/>
      <c r="G20" s="44"/>
      <c r="H20" s="45">
        <f aca="true" t="shared" si="2" ref="H20:H83">IF((D20-E20)+(F20-G20)&gt;0,((D20-E20)+(F20-G20)),"")</f>
      </c>
      <c r="I20" s="45">
        <f aca="true" t="shared" si="3" ref="I20:I83">IF((D20-E20)+(F20-G20)&lt;0,-((D20-E20)+(F20-G20)),"")</f>
      </c>
      <c r="J20" s="116"/>
      <c r="K20" s="120"/>
      <c r="IV20" s="124"/>
    </row>
    <row r="21" spans="1:256" ht="18.75" customHeight="1">
      <c r="A21" s="46">
        <v>2</v>
      </c>
      <c r="B21" s="50"/>
      <c r="C21" s="47"/>
      <c r="D21" s="44"/>
      <c r="E21" s="48"/>
      <c r="F21" s="44"/>
      <c r="G21" s="48"/>
      <c r="H21" s="45">
        <f t="shared" si="2"/>
      </c>
      <c r="I21" s="45">
        <f t="shared" si="3"/>
      </c>
      <c r="J21" s="117"/>
      <c r="K21" s="120"/>
      <c r="IV21" s="124"/>
    </row>
    <row r="22" spans="1:256" ht="18.75" customHeight="1">
      <c r="A22" s="49">
        <v>3</v>
      </c>
      <c r="B22" s="50"/>
      <c r="C22" s="47"/>
      <c r="D22" s="44"/>
      <c r="E22" s="48"/>
      <c r="F22" s="44"/>
      <c r="G22" s="48"/>
      <c r="H22" s="45">
        <f t="shared" si="2"/>
      </c>
      <c r="I22" s="45">
        <f t="shared" si="3"/>
      </c>
      <c r="J22" s="117"/>
      <c r="K22" s="120"/>
      <c r="IV22" s="124"/>
    </row>
    <row r="23" spans="1:256" ht="18.75" customHeight="1">
      <c r="A23" s="46">
        <v>4</v>
      </c>
      <c r="B23" s="50"/>
      <c r="C23" s="47"/>
      <c r="D23" s="44"/>
      <c r="E23" s="48"/>
      <c r="F23" s="44"/>
      <c r="G23" s="48"/>
      <c r="H23" s="45">
        <f t="shared" si="2"/>
      </c>
      <c r="I23" s="45">
        <f t="shared" si="3"/>
      </c>
      <c r="J23" s="117"/>
      <c r="K23" s="120"/>
      <c r="IV23" s="124"/>
    </row>
    <row r="24" spans="1:256" ht="18.75" customHeight="1">
      <c r="A24" s="49">
        <v>5</v>
      </c>
      <c r="B24" s="126"/>
      <c r="C24" s="127"/>
      <c r="D24" s="44"/>
      <c r="E24" s="48"/>
      <c r="F24" s="44"/>
      <c r="G24" s="48"/>
      <c r="H24" s="45">
        <f t="shared" si="2"/>
      </c>
      <c r="I24" s="45">
        <f>IF((D24-E24)+(F24-G24)&lt;0,-((D24-E24)+(F24-G24)),"")</f>
      </c>
      <c r="J24" s="117"/>
      <c r="K24" s="120"/>
      <c r="IV24" s="124"/>
    </row>
    <row r="25" spans="1:256" ht="18.75" customHeight="1">
      <c r="A25" s="46">
        <v>6</v>
      </c>
      <c r="B25" s="126"/>
      <c r="C25" s="127"/>
      <c r="D25" s="44"/>
      <c r="E25" s="48"/>
      <c r="F25" s="44"/>
      <c r="G25" s="48"/>
      <c r="H25" s="45">
        <f t="shared" si="2"/>
      </c>
      <c r="I25" s="45">
        <f t="shared" si="3"/>
      </c>
      <c r="J25" s="117"/>
      <c r="K25" s="120"/>
      <c r="IV25" s="124"/>
    </row>
    <row r="26" spans="1:256" ht="18.75" customHeight="1">
      <c r="A26" s="49">
        <v>7</v>
      </c>
      <c r="B26" s="50"/>
      <c r="C26" s="47"/>
      <c r="D26" s="44"/>
      <c r="E26" s="48"/>
      <c r="F26" s="44"/>
      <c r="G26" s="48"/>
      <c r="H26" s="45">
        <f t="shared" si="2"/>
      </c>
      <c r="I26" s="45">
        <f t="shared" si="3"/>
      </c>
      <c r="J26" s="117"/>
      <c r="K26" s="120"/>
      <c r="IV26" s="124"/>
    </row>
    <row r="27" spans="1:11" ht="18.75" customHeight="1">
      <c r="A27" s="46">
        <v>8</v>
      </c>
      <c r="B27" s="50"/>
      <c r="C27" s="47"/>
      <c r="D27" s="44"/>
      <c r="E27" s="48"/>
      <c r="F27" s="44"/>
      <c r="G27" s="48"/>
      <c r="H27" s="45">
        <f t="shared" si="2"/>
      </c>
      <c r="I27" s="45">
        <f t="shared" si="3"/>
      </c>
      <c r="J27" s="117"/>
      <c r="K27" s="120"/>
    </row>
    <row r="28" spans="1:11" ht="18.75" customHeight="1">
      <c r="A28" s="49">
        <v>9</v>
      </c>
      <c r="B28" s="50"/>
      <c r="C28" s="47"/>
      <c r="D28" s="44"/>
      <c r="E28" s="48"/>
      <c r="F28" s="44"/>
      <c r="G28" s="48"/>
      <c r="H28" s="45">
        <f t="shared" si="2"/>
      </c>
      <c r="I28" s="45">
        <f t="shared" si="3"/>
      </c>
      <c r="J28" s="117"/>
      <c r="K28" s="120"/>
    </row>
    <row r="29" spans="1:11" ht="18.75" customHeight="1">
      <c r="A29" s="46">
        <v>10</v>
      </c>
      <c r="B29" s="50"/>
      <c r="C29" s="47"/>
      <c r="D29" s="44"/>
      <c r="E29" s="48"/>
      <c r="F29" s="44"/>
      <c r="G29" s="48"/>
      <c r="H29" s="45">
        <f t="shared" si="2"/>
      </c>
      <c r="I29" s="45">
        <f t="shared" si="3"/>
      </c>
      <c r="J29" s="117"/>
      <c r="K29" s="120"/>
    </row>
    <row r="30" spans="1:11" ht="18.75" customHeight="1">
      <c r="A30" s="49">
        <v>11</v>
      </c>
      <c r="B30" s="50"/>
      <c r="C30" s="47"/>
      <c r="D30" s="44"/>
      <c r="E30" s="48"/>
      <c r="F30" s="44"/>
      <c r="G30" s="48"/>
      <c r="H30" s="45">
        <f t="shared" si="2"/>
      </c>
      <c r="I30" s="45">
        <f t="shared" si="3"/>
      </c>
      <c r="J30" s="117"/>
      <c r="K30" s="120"/>
    </row>
    <row r="31" spans="1:11" ht="18.75" customHeight="1">
      <c r="A31" s="46">
        <v>12</v>
      </c>
      <c r="B31" s="50"/>
      <c r="C31" s="47"/>
      <c r="D31" s="44"/>
      <c r="E31" s="48"/>
      <c r="F31" s="44"/>
      <c r="G31" s="48"/>
      <c r="H31" s="45">
        <f t="shared" si="2"/>
      </c>
      <c r="I31" s="45">
        <f t="shared" si="3"/>
      </c>
      <c r="J31" s="117"/>
      <c r="K31" s="120"/>
    </row>
    <row r="32" spans="1:11" ht="18.75" customHeight="1">
      <c r="A32" s="49">
        <v>13</v>
      </c>
      <c r="B32" s="50"/>
      <c r="C32" s="47"/>
      <c r="D32" s="44"/>
      <c r="E32" s="48"/>
      <c r="F32" s="44"/>
      <c r="G32" s="48"/>
      <c r="H32" s="45">
        <f t="shared" si="2"/>
      </c>
      <c r="I32" s="45">
        <f t="shared" si="3"/>
      </c>
      <c r="J32" s="117"/>
      <c r="K32" s="120"/>
    </row>
    <row r="33" spans="1:11" ht="18.75" customHeight="1">
      <c r="A33" s="46">
        <v>14</v>
      </c>
      <c r="B33" s="50"/>
      <c r="C33" s="47"/>
      <c r="D33" s="44"/>
      <c r="E33" s="48"/>
      <c r="F33" s="44"/>
      <c r="G33" s="48"/>
      <c r="H33" s="45">
        <f t="shared" si="2"/>
      </c>
      <c r="I33" s="45">
        <f t="shared" si="3"/>
      </c>
      <c r="J33" s="117"/>
      <c r="K33" s="120"/>
    </row>
    <row r="34" spans="1:11" ht="18.75" customHeight="1">
      <c r="A34" s="49">
        <v>15</v>
      </c>
      <c r="B34" s="50"/>
      <c r="C34" s="47"/>
      <c r="D34" s="44"/>
      <c r="E34" s="48"/>
      <c r="F34" s="44"/>
      <c r="G34" s="48"/>
      <c r="H34" s="45">
        <f t="shared" si="2"/>
      </c>
      <c r="I34" s="45">
        <f t="shared" si="3"/>
      </c>
      <c r="J34" s="117"/>
      <c r="K34" s="120"/>
    </row>
    <row r="35" spans="1:11" ht="18.75" customHeight="1">
      <c r="A35" s="46">
        <v>16</v>
      </c>
      <c r="B35" s="50"/>
      <c r="C35" s="47"/>
      <c r="D35" s="44"/>
      <c r="E35" s="48"/>
      <c r="F35" s="44"/>
      <c r="G35" s="48"/>
      <c r="H35" s="45">
        <f t="shared" si="2"/>
      </c>
      <c r="I35" s="45">
        <f t="shared" si="3"/>
      </c>
      <c r="J35" s="117"/>
      <c r="K35" s="120"/>
    </row>
    <row r="36" spans="1:11" ht="18.75" customHeight="1">
      <c r="A36" s="49">
        <v>17</v>
      </c>
      <c r="B36" s="50"/>
      <c r="C36" s="47"/>
      <c r="D36" s="44"/>
      <c r="E36" s="48"/>
      <c r="F36" s="44"/>
      <c r="G36" s="48"/>
      <c r="H36" s="45">
        <f t="shared" si="2"/>
      </c>
      <c r="I36" s="45">
        <f t="shared" si="3"/>
      </c>
      <c r="J36" s="117"/>
      <c r="K36" s="120"/>
    </row>
    <row r="37" spans="1:11" ht="18.75" customHeight="1">
      <c r="A37" s="46">
        <v>18</v>
      </c>
      <c r="B37" s="50"/>
      <c r="C37" s="47"/>
      <c r="D37" s="44"/>
      <c r="E37" s="48"/>
      <c r="F37" s="44"/>
      <c r="G37" s="48"/>
      <c r="H37" s="45">
        <f t="shared" si="2"/>
      </c>
      <c r="I37" s="45">
        <f t="shared" si="3"/>
      </c>
      <c r="J37" s="117"/>
      <c r="K37" s="120"/>
    </row>
    <row r="38" spans="1:11" ht="18.75" customHeight="1">
      <c r="A38" s="49">
        <v>19</v>
      </c>
      <c r="B38" s="50"/>
      <c r="C38" s="47"/>
      <c r="D38" s="44"/>
      <c r="E38" s="48"/>
      <c r="F38" s="44"/>
      <c r="G38" s="48"/>
      <c r="H38" s="45">
        <f t="shared" si="2"/>
      </c>
      <c r="I38" s="45">
        <f t="shared" si="3"/>
      </c>
      <c r="J38" s="117"/>
      <c r="K38" s="120"/>
    </row>
    <row r="39" spans="1:11" ht="18.75" customHeight="1">
      <c r="A39" s="46">
        <v>20</v>
      </c>
      <c r="B39" s="50"/>
      <c r="C39" s="47"/>
      <c r="D39" s="44"/>
      <c r="E39" s="48"/>
      <c r="F39" s="44"/>
      <c r="G39" s="48"/>
      <c r="H39" s="45">
        <f t="shared" si="2"/>
      </c>
      <c r="I39" s="45">
        <f t="shared" si="3"/>
      </c>
      <c r="J39" s="117"/>
      <c r="K39" s="120"/>
    </row>
    <row r="40" spans="1:11" ht="18.75" customHeight="1">
      <c r="A40" s="49">
        <v>21</v>
      </c>
      <c r="B40" s="50"/>
      <c r="C40" s="47"/>
      <c r="D40" s="44"/>
      <c r="E40" s="48"/>
      <c r="F40" s="44"/>
      <c r="G40" s="48"/>
      <c r="H40" s="45">
        <f t="shared" si="2"/>
      </c>
      <c r="I40" s="45">
        <f t="shared" si="3"/>
      </c>
      <c r="J40" s="117"/>
      <c r="K40" s="120"/>
    </row>
    <row r="41" spans="1:11" ht="18.75" customHeight="1">
      <c r="A41" s="46">
        <v>22</v>
      </c>
      <c r="B41" s="50"/>
      <c r="C41" s="47"/>
      <c r="D41" s="44"/>
      <c r="E41" s="48"/>
      <c r="F41" s="44"/>
      <c r="G41" s="48"/>
      <c r="H41" s="45">
        <f t="shared" si="2"/>
      </c>
      <c r="I41" s="45">
        <f t="shared" si="3"/>
      </c>
      <c r="J41" s="117"/>
      <c r="K41" s="120"/>
    </row>
    <row r="42" spans="1:255" s="113" customFormat="1" ht="18.75" customHeight="1">
      <c r="A42" s="49">
        <v>23</v>
      </c>
      <c r="B42" s="50"/>
      <c r="C42" s="47"/>
      <c r="D42" s="44"/>
      <c r="E42" s="48"/>
      <c r="F42" s="44"/>
      <c r="G42" s="48"/>
      <c r="H42" s="45">
        <f t="shared" si="2"/>
      </c>
      <c r="I42" s="45">
        <f t="shared" si="3"/>
      </c>
      <c r="J42" s="117"/>
      <c r="K42" s="120"/>
      <c r="L42" s="136"/>
      <c r="M42" s="136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  <c r="FT42" s="135"/>
      <c r="FU42" s="135"/>
      <c r="FV42" s="135"/>
      <c r="FW42" s="135"/>
      <c r="FX42" s="135"/>
      <c r="FY42" s="135"/>
      <c r="FZ42" s="135"/>
      <c r="GA42" s="135"/>
      <c r="GB42" s="135"/>
      <c r="GC42" s="135"/>
      <c r="GD42" s="135"/>
      <c r="GE42" s="135"/>
      <c r="GF42" s="135"/>
      <c r="GG42" s="135"/>
      <c r="GH42" s="135"/>
      <c r="GI42" s="135"/>
      <c r="GJ42" s="135"/>
      <c r="GK42" s="135"/>
      <c r="GL42" s="135"/>
      <c r="GM42" s="135"/>
      <c r="GN42" s="135"/>
      <c r="GO42" s="135"/>
      <c r="GP42" s="135"/>
      <c r="GQ42" s="135"/>
      <c r="GR42" s="135"/>
      <c r="GS42" s="135"/>
      <c r="GT42" s="135"/>
      <c r="GU42" s="135"/>
      <c r="GV42" s="135"/>
      <c r="GW42" s="135"/>
      <c r="GX42" s="135"/>
      <c r="GY42" s="135"/>
      <c r="GZ42" s="135"/>
      <c r="HA42" s="135"/>
      <c r="HB42" s="135"/>
      <c r="HC42" s="135"/>
      <c r="HD42" s="135"/>
      <c r="HE42" s="135"/>
      <c r="HF42" s="135"/>
      <c r="HG42" s="135"/>
      <c r="HH42" s="135"/>
      <c r="HI42" s="135"/>
      <c r="HJ42" s="135"/>
      <c r="HK42" s="135"/>
      <c r="HL42" s="135"/>
      <c r="HM42" s="135"/>
      <c r="HN42" s="135"/>
      <c r="HO42" s="135"/>
      <c r="HP42" s="135"/>
      <c r="HQ42" s="135"/>
      <c r="HR42" s="135"/>
      <c r="HS42" s="135"/>
      <c r="HT42" s="135"/>
      <c r="HU42" s="135"/>
      <c r="HV42" s="135"/>
      <c r="HW42" s="135"/>
      <c r="HX42" s="135"/>
      <c r="HY42" s="135"/>
      <c r="HZ42" s="135"/>
      <c r="IA42" s="135"/>
      <c r="IB42" s="135"/>
      <c r="IC42" s="135"/>
      <c r="ID42" s="135"/>
      <c r="IE42" s="135"/>
      <c r="IF42" s="135"/>
      <c r="IG42" s="135"/>
      <c r="IH42" s="135"/>
      <c r="II42" s="135"/>
      <c r="IJ42" s="135"/>
      <c r="IK42" s="135"/>
      <c r="IL42" s="135"/>
      <c r="IM42" s="135"/>
      <c r="IN42" s="135"/>
      <c r="IO42" s="135"/>
      <c r="IP42" s="135"/>
      <c r="IQ42" s="135"/>
      <c r="IR42" s="135"/>
      <c r="IS42" s="135"/>
      <c r="IT42" s="135"/>
      <c r="IU42" s="135"/>
    </row>
    <row r="43" spans="1:11" ht="18.75" customHeight="1">
      <c r="A43" s="46">
        <v>24</v>
      </c>
      <c r="B43" s="50"/>
      <c r="C43" s="47"/>
      <c r="D43" s="48"/>
      <c r="E43" s="48"/>
      <c r="F43" s="48"/>
      <c r="G43" s="48"/>
      <c r="H43" s="45">
        <f t="shared" si="2"/>
      </c>
      <c r="I43" s="45">
        <f t="shared" si="3"/>
      </c>
      <c r="J43" s="117"/>
      <c r="K43" s="120"/>
    </row>
    <row r="44" spans="1:11" ht="18.75" customHeight="1">
      <c r="A44" s="49">
        <v>25</v>
      </c>
      <c r="B44" s="50"/>
      <c r="C44" s="47"/>
      <c r="D44" s="48"/>
      <c r="E44" s="48"/>
      <c r="F44" s="48"/>
      <c r="G44" s="48"/>
      <c r="H44" s="45">
        <f t="shared" si="2"/>
      </c>
      <c r="I44" s="45">
        <f t="shared" si="3"/>
      </c>
      <c r="J44" s="117"/>
      <c r="K44" s="120"/>
    </row>
    <row r="45" spans="1:11" ht="18.75" customHeight="1">
      <c r="A45" s="46">
        <v>26</v>
      </c>
      <c r="B45" s="50"/>
      <c r="C45" s="47"/>
      <c r="D45" s="48"/>
      <c r="E45" s="48"/>
      <c r="F45" s="48"/>
      <c r="G45" s="48"/>
      <c r="H45" s="45">
        <f t="shared" si="2"/>
      </c>
      <c r="I45" s="45">
        <f t="shared" si="3"/>
      </c>
      <c r="J45" s="117"/>
      <c r="K45" s="120"/>
    </row>
    <row r="46" spans="1:11" ht="18.75" customHeight="1">
      <c r="A46" s="49">
        <v>27</v>
      </c>
      <c r="B46" s="50"/>
      <c r="C46" s="47"/>
      <c r="D46" s="48"/>
      <c r="E46" s="48"/>
      <c r="F46" s="48"/>
      <c r="G46" s="48"/>
      <c r="H46" s="45">
        <f t="shared" si="2"/>
      </c>
      <c r="I46" s="45">
        <f t="shared" si="3"/>
      </c>
      <c r="J46" s="117"/>
      <c r="K46" s="120"/>
    </row>
    <row r="47" spans="1:11" ht="18.75" customHeight="1">
      <c r="A47" s="46">
        <v>28</v>
      </c>
      <c r="B47" s="50"/>
      <c r="C47" s="47"/>
      <c r="D47" s="48"/>
      <c r="E47" s="48"/>
      <c r="F47" s="48"/>
      <c r="G47" s="48"/>
      <c r="H47" s="45">
        <f t="shared" si="2"/>
      </c>
      <c r="I47" s="45">
        <f t="shared" si="3"/>
      </c>
      <c r="J47" s="117"/>
      <c r="K47" s="120"/>
    </row>
    <row r="48" spans="1:11" ht="18.75" customHeight="1">
      <c r="A48" s="49">
        <v>29</v>
      </c>
      <c r="B48" s="50"/>
      <c r="C48" s="47"/>
      <c r="D48" s="48"/>
      <c r="E48" s="48"/>
      <c r="F48" s="48"/>
      <c r="G48" s="48"/>
      <c r="H48" s="45">
        <f t="shared" si="2"/>
      </c>
      <c r="I48" s="45">
        <f t="shared" si="3"/>
      </c>
      <c r="J48" s="117"/>
      <c r="K48" s="120"/>
    </row>
    <row r="49" spans="1:11" ht="18.75" customHeight="1">
      <c r="A49" s="46">
        <v>30</v>
      </c>
      <c r="B49" s="50"/>
      <c r="C49" s="47"/>
      <c r="D49" s="48"/>
      <c r="E49" s="48"/>
      <c r="F49" s="48"/>
      <c r="G49" s="48"/>
      <c r="H49" s="45">
        <f t="shared" si="2"/>
      </c>
      <c r="I49" s="45">
        <f t="shared" si="3"/>
      </c>
      <c r="J49" s="117"/>
      <c r="K49" s="120"/>
    </row>
    <row r="50" spans="1:11" ht="18.75" customHeight="1">
      <c r="A50" s="49">
        <v>31</v>
      </c>
      <c r="B50" s="50"/>
      <c r="C50" s="47"/>
      <c r="D50" s="48"/>
      <c r="E50" s="48"/>
      <c r="F50" s="48"/>
      <c r="G50" s="48"/>
      <c r="H50" s="45">
        <f t="shared" si="2"/>
      </c>
      <c r="I50" s="45">
        <f t="shared" si="3"/>
      </c>
      <c r="J50" s="117"/>
      <c r="K50" s="120"/>
    </row>
    <row r="51" spans="1:11" ht="18.75" customHeight="1">
      <c r="A51" s="46">
        <v>32</v>
      </c>
      <c r="B51" s="50"/>
      <c r="C51" s="47"/>
      <c r="D51" s="48"/>
      <c r="E51" s="48"/>
      <c r="F51" s="48"/>
      <c r="G51" s="48"/>
      <c r="H51" s="45">
        <f t="shared" si="2"/>
      </c>
      <c r="I51" s="45">
        <f t="shared" si="3"/>
      </c>
      <c r="J51" s="117"/>
      <c r="K51" s="120"/>
    </row>
    <row r="52" spans="1:11" ht="18.75" customHeight="1">
      <c r="A52" s="49">
        <v>33</v>
      </c>
      <c r="B52" s="50"/>
      <c r="C52" s="47"/>
      <c r="D52" s="48"/>
      <c r="E52" s="48"/>
      <c r="F52" s="48"/>
      <c r="G52" s="48"/>
      <c r="H52" s="45">
        <f t="shared" si="2"/>
      </c>
      <c r="I52" s="45">
        <f t="shared" si="3"/>
      </c>
      <c r="J52" s="117"/>
      <c r="K52" s="120"/>
    </row>
    <row r="53" spans="1:11" ht="18.75" customHeight="1">
      <c r="A53" s="46">
        <v>34</v>
      </c>
      <c r="B53" s="50"/>
      <c r="C53" s="47"/>
      <c r="D53" s="48"/>
      <c r="E53" s="48"/>
      <c r="F53" s="48"/>
      <c r="G53" s="48"/>
      <c r="H53" s="45">
        <f t="shared" si="2"/>
      </c>
      <c r="I53" s="45">
        <f t="shared" si="3"/>
      </c>
      <c r="J53" s="117"/>
      <c r="K53" s="120"/>
    </row>
    <row r="54" spans="1:11" ht="18.75" customHeight="1">
      <c r="A54" s="49">
        <v>35</v>
      </c>
      <c r="B54" s="50"/>
      <c r="C54" s="47"/>
      <c r="D54" s="48"/>
      <c r="E54" s="48"/>
      <c r="F54" s="48"/>
      <c r="G54" s="48"/>
      <c r="H54" s="45">
        <f t="shared" si="2"/>
      </c>
      <c r="I54" s="45">
        <f t="shared" si="3"/>
      </c>
      <c r="J54" s="117"/>
      <c r="K54" s="120"/>
    </row>
    <row r="55" spans="1:11" ht="18.75" customHeight="1">
      <c r="A55" s="46">
        <v>36</v>
      </c>
      <c r="B55" s="50"/>
      <c r="C55" s="47"/>
      <c r="D55" s="48"/>
      <c r="E55" s="48"/>
      <c r="F55" s="48"/>
      <c r="G55" s="48"/>
      <c r="H55" s="45">
        <f t="shared" si="2"/>
      </c>
      <c r="I55" s="45">
        <f t="shared" si="3"/>
      </c>
      <c r="J55" s="117"/>
      <c r="K55" s="120"/>
    </row>
    <row r="56" spans="1:11" ht="18.75" customHeight="1">
      <c r="A56" s="49">
        <v>37</v>
      </c>
      <c r="B56" s="50"/>
      <c r="C56" s="47"/>
      <c r="D56" s="48"/>
      <c r="E56" s="48"/>
      <c r="F56" s="48"/>
      <c r="G56" s="48"/>
      <c r="H56" s="45">
        <f t="shared" si="2"/>
      </c>
      <c r="I56" s="45">
        <f t="shared" si="3"/>
      </c>
      <c r="J56" s="117"/>
      <c r="K56" s="120"/>
    </row>
    <row r="57" spans="1:11" ht="18.75" customHeight="1">
      <c r="A57" s="46">
        <v>38</v>
      </c>
      <c r="B57" s="50"/>
      <c r="C57" s="47"/>
      <c r="D57" s="48"/>
      <c r="E57" s="48"/>
      <c r="F57" s="48"/>
      <c r="G57" s="48"/>
      <c r="H57" s="45">
        <f t="shared" si="2"/>
      </c>
      <c r="I57" s="45">
        <f t="shared" si="3"/>
      </c>
      <c r="J57" s="117"/>
      <c r="K57" s="120"/>
    </row>
    <row r="58" spans="1:11" ht="18.75" customHeight="1">
      <c r="A58" s="49">
        <v>39</v>
      </c>
      <c r="B58" s="50"/>
      <c r="C58" s="47"/>
      <c r="D58" s="48"/>
      <c r="E58" s="48"/>
      <c r="F58" s="48"/>
      <c r="G58" s="48"/>
      <c r="H58" s="45">
        <f t="shared" si="2"/>
      </c>
      <c r="I58" s="45">
        <f t="shared" si="3"/>
      </c>
      <c r="J58" s="117"/>
      <c r="K58" s="120"/>
    </row>
    <row r="59" spans="1:11" ht="18.75" customHeight="1">
      <c r="A59" s="46">
        <v>40</v>
      </c>
      <c r="B59" s="50"/>
      <c r="C59" s="47"/>
      <c r="D59" s="48"/>
      <c r="E59" s="48"/>
      <c r="F59" s="48"/>
      <c r="G59" s="48"/>
      <c r="H59" s="45">
        <f t="shared" si="2"/>
      </c>
      <c r="I59" s="45">
        <f t="shared" si="3"/>
      </c>
      <c r="J59" s="117"/>
      <c r="K59" s="120"/>
    </row>
    <row r="60" spans="1:11" ht="18.75" customHeight="1">
      <c r="A60" s="49">
        <v>41</v>
      </c>
      <c r="B60" s="50"/>
      <c r="C60" s="47" t="s">
        <v>100</v>
      </c>
      <c r="D60" s="48"/>
      <c r="E60" s="48"/>
      <c r="F60" s="48"/>
      <c r="G60" s="48"/>
      <c r="H60" s="45">
        <f t="shared" si="2"/>
      </c>
      <c r="I60" s="45">
        <f t="shared" si="3"/>
      </c>
      <c r="J60" s="117"/>
      <c r="K60" s="120"/>
    </row>
    <row r="61" spans="1:11" ht="18.75" customHeight="1">
      <c r="A61" s="46">
        <v>42</v>
      </c>
      <c r="B61" s="50"/>
      <c r="C61" s="47"/>
      <c r="D61" s="48"/>
      <c r="E61" s="48"/>
      <c r="F61" s="48"/>
      <c r="G61" s="48"/>
      <c r="H61" s="45">
        <f t="shared" si="2"/>
      </c>
      <c r="I61" s="45">
        <f t="shared" si="3"/>
      </c>
      <c r="J61" s="117"/>
      <c r="K61" s="120"/>
    </row>
    <row r="62" spans="1:11" ht="21.75" customHeight="1">
      <c r="A62" s="51">
        <v>43</v>
      </c>
      <c r="B62" s="50"/>
      <c r="C62" s="47"/>
      <c r="D62" s="48"/>
      <c r="E62" s="48"/>
      <c r="F62" s="48"/>
      <c r="G62" s="48"/>
      <c r="H62" s="52">
        <f t="shared" si="2"/>
      </c>
      <c r="I62" s="52">
        <f t="shared" si="3"/>
      </c>
      <c r="J62" s="117"/>
      <c r="K62" s="120"/>
    </row>
    <row r="63" spans="1:11" ht="21.75" customHeight="1">
      <c r="A63" s="46">
        <v>44</v>
      </c>
      <c r="B63" s="42"/>
      <c r="C63" s="47"/>
      <c r="D63" s="44"/>
      <c r="E63" s="44"/>
      <c r="F63" s="44"/>
      <c r="G63" s="44"/>
      <c r="H63" s="52">
        <f t="shared" si="2"/>
      </c>
      <c r="I63" s="52">
        <f t="shared" si="3"/>
      </c>
      <c r="J63" s="117"/>
      <c r="K63" s="120"/>
    </row>
    <row r="64" spans="1:11" ht="21.75" customHeight="1">
      <c r="A64" s="51">
        <v>45</v>
      </c>
      <c r="B64" s="50"/>
      <c r="C64" s="47"/>
      <c r="D64" s="48"/>
      <c r="E64" s="48"/>
      <c r="F64" s="48"/>
      <c r="G64" s="48"/>
      <c r="H64" s="52">
        <f t="shared" si="2"/>
      </c>
      <c r="I64" s="52">
        <f t="shared" si="3"/>
      </c>
      <c r="J64" s="117"/>
      <c r="K64" s="120"/>
    </row>
    <row r="65" spans="1:11" ht="21.75" customHeight="1">
      <c r="A65" s="46">
        <v>46</v>
      </c>
      <c r="B65" s="50"/>
      <c r="C65" s="47"/>
      <c r="D65" s="48"/>
      <c r="E65" s="48"/>
      <c r="F65" s="48"/>
      <c r="G65" s="48"/>
      <c r="H65" s="52">
        <f t="shared" si="2"/>
      </c>
      <c r="I65" s="52">
        <f t="shared" si="3"/>
      </c>
      <c r="J65" s="117"/>
      <c r="K65" s="120"/>
    </row>
    <row r="66" spans="1:11" ht="21.75" customHeight="1">
      <c r="A66" s="51">
        <v>47</v>
      </c>
      <c r="B66" s="50"/>
      <c r="C66" s="47"/>
      <c r="D66" s="48"/>
      <c r="E66" s="48"/>
      <c r="F66" s="48"/>
      <c r="G66" s="48"/>
      <c r="H66" s="52">
        <f t="shared" si="2"/>
      </c>
      <c r="I66" s="52">
        <f t="shared" si="3"/>
      </c>
      <c r="J66" s="117"/>
      <c r="K66" s="120"/>
    </row>
    <row r="67" spans="1:11" ht="21.75" customHeight="1">
      <c r="A67" s="46">
        <v>48</v>
      </c>
      <c r="B67" s="50"/>
      <c r="C67" s="47"/>
      <c r="D67" s="48"/>
      <c r="E67" s="48"/>
      <c r="F67" s="48"/>
      <c r="G67" s="48"/>
      <c r="H67" s="52">
        <f t="shared" si="2"/>
      </c>
      <c r="I67" s="52">
        <f t="shared" si="3"/>
      </c>
      <c r="J67" s="117"/>
      <c r="K67" s="120"/>
    </row>
    <row r="68" spans="1:11" ht="21.75" customHeight="1">
      <c r="A68" s="51">
        <v>49</v>
      </c>
      <c r="B68" s="50"/>
      <c r="C68" s="47"/>
      <c r="D68" s="48"/>
      <c r="E68" s="48"/>
      <c r="F68" s="48"/>
      <c r="G68" s="48"/>
      <c r="H68" s="52">
        <f t="shared" si="2"/>
      </c>
      <c r="I68" s="52">
        <f t="shared" si="3"/>
      </c>
      <c r="J68" s="117"/>
      <c r="K68" s="120"/>
    </row>
    <row r="69" spans="1:11" ht="21.75" customHeight="1">
      <c r="A69" s="46">
        <v>50</v>
      </c>
      <c r="B69" s="50"/>
      <c r="C69" s="47"/>
      <c r="D69" s="48"/>
      <c r="E69" s="48"/>
      <c r="F69" s="48"/>
      <c r="G69" s="48"/>
      <c r="H69" s="52">
        <f t="shared" si="2"/>
      </c>
      <c r="I69" s="52">
        <f t="shared" si="3"/>
      </c>
      <c r="J69" s="117"/>
      <c r="K69" s="120"/>
    </row>
    <row r="70" spans="1:11" ht="21.75" customHeight="1">
      <c r="A70" s="51">
        <v>51</v>
      </c>
      <c r="B70" s="50"/>
      <c r="C70" s="47"/>
      <c r="D70" s="48"/>
      <c r="E70" s="48"/>
      <c r="F70" s="48"/>
      <c r="G70" s="48"/>
      <c r="H70" s="52">
        <f t="shared" si="2"/>
      </c>
      <c r="I70" s="52">
        <f t="shared" si="3"/>
      </c>
      <c r="J70" s="117"/>
      <c r="K70" s="120"/>
    </row>
    <row r="71" spans="1:11" ht="21.75" customHeight="1">
      <c r="A71" s="46">
        <v>52</v>
      </c>
      <c r="B71" s="50"/>
      <c r="C71" s="47"/>
      <c r="D71" s="48"/>
      <c r="E71" s="48"/>
      <c r="F71" s="48"/>
      <c r="G71" s="48"/>
      <c r="H71" s="52">
        <f t="shared" si="2"/>
      </c>
      <c r="I71" s="52">
        <f t="shared" si="3"/>
      </c>
      <c r="J71" s="117"/>
      <c r="K71" s="120"/>
    </row>
    <row r="72" spans="1:11" ht="21.75" customHeight="1">
      <c r="A72" s="51">
        <v>53</v>
      </c>
      <c r="B72" s="50"/>
      <c r="C72" s="47"/>
      <c r="D72" s="48"/>
      <c r="E72" s="48"/>
      <c r="F72" s="48"/>
      <c r="G72" s="48"/>
      <c r="H72" s="52">
        <f t="shared" si="2"/>
      </c>
      <c r="I72" s="52">
        <f t="shared" si="3"/>
      </c>
      <c r="J72" s="117"/>
      <c r="K72" s="120"/>
    </row>
    <row r="73" spans="1:11" ht="21.75" customHeight="1">
      <c r="A73" s="46">
        <v>54</v>
      </c>
      <c r="B73" s="50"/>
      <c r="C73" s="47"/>
      <c r="D73" s="48"/>
      <c r="E73" s="48"/>
      <c r="F73" s="48"/>
      <c r="G73" s="48"/>
      <c r="H73" s="52">
        <f t="shared" si="2"/>
      </c>
      <c r="I73" s="52">
        <f t="shared" si="3"/>
      </c>
      <c r="J73" s="117"/>
      <c r="K73" s="120"/>
    </row>
    <row r="74" spans="1:11" ht="21.75" customHeight="1">
      <c r="A74" s="51">
        <v>55</v>
      </c>
      <c r="B74" s="50"/>
      <c r="C74" s="47"/>
      <c r="D74" s="48"/>
      <c r="E74" s="48"/>
      <c r="F74" s="48"/>
      <c r="G74" s="48"/>
      <c r="H74" s="52">
        <f t="shared" si="2"/>
      </c>
      <c r="I74" s="52">
        <f t="shared" si="3"/>
      </c>
      <c r="J74" s="117"/>
      <c r="K74" s="120"/>
    </row>
    <row r="75" spans="1:11" ht="21.75" customHeight="1">
      <c r="A75" s="46">
        <v>56</v>
      </c>
      <c r="B75" s="50"/>
      <c r="C75" s="47"/>
      <c r="D75" s="48"/>
      <c r="E75" s="48"/>
      <c r="F75" s="48"/>
      <c r="G75" s="48"/>
      <c r="H75" s="52">
        <f t="shared" si="2"/>
      </c>
      <c r="I75" s="52">
        <f t="shared" si="3"/>
      </c>
      <c r="J75" s="117"/>
      <c r="K75" s="120"/>
    </row>
    <row r="76" spans="1:11" ht="21.75" customHeight="1">
      <c r="A76" s="51">
        <v>57</v>
      </c>
      <c r="B76" s="50"/>
      <c r="C76" s="47"/>
      <c r="D76" s="48"/>
      <c r="E76" s="48"/>
      <c r="F76" s="48"/>
      <c r="G76" s="48"/>
      <c r="H76" s="52">
        <f t="shared" si="2"/>
      </c>
      <c r="I76" s="52">
        <f t="shared" si="3"/>
      </c>
      <c r="J76" s="117"/>
      <c r="K76" s="120"/>
    </row>
    <row r="77" spans="1:11" ht="21.75" customHeight="1">
      <c r="A77" s="46">
        <v>58</v>
      </c>
      <c r="B77" s="50"/>
      <c r="C77" s="47"/>
      <c r="D77" s="48"/>
      <c r="E77" s="48"/>
      <c r="F77" s="48"/>
      <c r="G77" s="48"/>
      <c r="H77" s="52">
        <f t="shared" si="2"/>
      </c>
      <c r="I77" s="52">
        <f t="shared" si="3"/>
      </c>
      <c r="J77" s="117"/>
      <c r="K77" s="120"/>
    </row>
    <row r="78" spans="1:11" ht="21.75" customHeight="1">
      <c r="A78" s="51">
        <v>59</v>
      </c>
      <c r="B78" s="50"/>
      <c r="C78" s="47"/>
      <c r="D78" s="48"/>
      <c r="E78" s="48"/>
      <c r="F78" s="48"/>
      <c r="G78" s="48"/>
      <c r="H78" s="52">
        <f t="shared" si="2"/>
      </c>
      <c r="I78" s="52">
        <f t="shared" si="3"/>
      </c>
      <c r="J78" s="117"/>
      <c r="K78" s="120"/>
    </row>
    <row r="79" spans="1:11" ht="21.75" customHeight="1">
      <c r="A79" s="46">
        <v>60</v>
      </c>
      <c r="B79" s="50"/>
      <c r="C79" s="47"/>
      <c r="D79" s="48"/>
      <c r="E79" s="48"/>
      <c r="F79" s="48"/>
      <c r="G79" s="48"/>
      <c r="H79" s="52">
        <f t="shared" si="2"/>
      </c>
      <c r="I79" s="52">
        <f t="shared" si="3"/>
      </c>
      <c r="J79" s="117"/>
      <c r="K79" s="120"/>
    </row>
    <row r="80" spans="1:11" ht="21.75" customHeight="1">
      <c r="A80" s="51">
        <v>61</v>
      </c>
      <c r="B80" s="50"/>
      <c r="C80" s="47"/>
      <c r="D80" s="48"/>
      <c r="E80" s="48"/>
      <c r="F80" s="48"/>
      <c r="G80" s="48"/>
      <c r="H80" s="52">
        <f t="shared" si="2"/>
      </c>
      <c r="I80" s="52">
        <f t="shared" si="3"/>
      </c>
      <c r="J80" s="117"/>
      <c r="K80" s="120"/>
    </row>
    <row r="81" spans="1:11" ht="21.75" customHeight="1">
      <c r="A81" s="46">
        <v>62</v>
      </c>
      <c r="B81" s="50"/>
      <c r="C81" s="47"/>
      <c r="D81" s="48"/>
      <c r="E81" s="48"/>
      <c r="F81" s="48"/>
      <c r="G81" s="48"/>
      <c r="H81" s="52">
        <f t="shared" si="2"/>
      </c>
      <c r="I81" s="52">
        <f t="shared" si="3"/>
      </c>
      <c r="J81" s="117"/>
      <c r="K81" s="120"/>
    </row>
    <row r="82" spans="1:11" ht="21.75" customHeight="1">
      <c r="A82" s="51">
        <v>63</v>
      </c>
      <c r="B82" s="50"/>
      <c r="C82" s="47"/>
      <c r="D82" s="48"/>
      <c r="E82" s="48"/>
      <c r="F82" s="48"/>
      <c r="G82" s="48"/>
      <c r="H82" s="52">
        <f t="shared" si="2"/>
      </c>
      <c r="I82" s="52">
        <f t="shared" si="3"/>
      </c>
      <c r="J82" s="117"/>
      <c r="K82" s="120"/>
    </row>
    <row r="83" spans="1:11" ht="21.75" customHeight="1">
      <c r="A83" s="46">
        <v>64</v>
      </c>
      <c r="B83" s="50"/>
      <c r="C83" s="47"/>
      <c r="D83" s="48"/>
      <c r="E83" s="48"/>
      <c r="F83" s="48"/>
      <c r="G83" s="48"/>
      <c r="H83" s="52">
        <f t="shared" si="2"/>
      </c>
      <c r="I83" s="52">
        <f t="shared" si="3"/>
      </c>
      <c r="J83" s="117"/>
      <c r="K83" s="120"/>
    </row>
    <row r="84" spans="1:11" ht="21.75" customHeight="1">
      <c r="A84" s="51">
        <v>65</v>
      </c>
      <c r="B84" s="50"/>
      <c r="C84" s="47"/>
      <c r="D84" s="48"/>
      <c r="E84" s="48"/>
      <c r="F84" s="48"/>
      <c r="G84" s="48"/>
      <c r="H84" s="52">
        <f aca="true" t="shared" si="4" ref="H84:H147">IF((D84-E84)+(F84-G84)&gt;0,((D84-E84)+(F84-G84)),"")</f>
      </c>
      <c r="I84" s="52">
        <f aca="true" t="shared" si="5" ref="I84:I147">IF((D84-E84)+(F84-G84)&lt;0,-((D84-E84)+(F84-G84)),"")</f>
      </c>
      <c r="J84" s="117"/>
      <c r="K84" s="120"/>
    </row>
    <row r="85" spans="1:255" s="113" customFormat="1" ht="21.75" customHeight="1">
      <c r="A85" s="46">
        <v>66</v>
      </c>
      <c r="B85" s="50"/>
      <c r="C85" s="47"/>
      <c r="D85" s="48"/>
      <c r="E85" s="48"/>
      <c r="F85" s="48"/>
      <c r="G85" s="48"/>
      <c r="H85" s="52">
        <f t="shared" si="4"/>
      </c>
      <c r="I85" s="52">
        <f t="shared" si="5"/>
      </c>
      <c r="J85" s="117"/>
      <c r="K85" s="120"/>
      <c r="L85" s="136"/>
      <c r="M85" s="136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5"/>
      <c r="BT85" s="135"/>
      <c r="BU85" s="135"/>
      <c r="BV85" s="135"/>
      <c r="BW85" s="135"/>
      <c r="BX85" s="135"/>
      <c r="BY85" s="135"/>
      <c r="BZ85" s="135"/>
      <c r="CA85" s="135"/>
      <c r="CB85" s="135"/>
      <c r="CC85" s="135"/>
      <c r="CD85" s="135"/>
      <c r="CE85" s="135"/>
      <c r="CF85" s="135"/>
      <c r="CG85" s="135"/>
      <c r="CH85" s="135"/>
      <c r="CI85" s="135"/>
      <c r="CJ85" s="135"/>
      <c r="CK85" s="135"/>
      <c r="CL85" s="135"/>
      <c r="CM85" s="135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5"/>
      <c r="DE85" s="135"/>
      <c r="DF85" s="135"/>
      <c r="DG85" s="135"/>
      <c r="DH85" s="135"/>
      <c r="DI85" s="135"/>
      <c r="DJ85" s="135"/>
      <c r="DK85" s="135"/>
      <c r="DL85" s="135"/>
      <c r="DM85" s="135"/>
      <c r="DN85" s="135"/>
      <c r="DO85" s="135"/>
      <c r="DP85" s="135"/>
      <c r="DQ85" s="135"/>
      <c r="DR85" s="135"/>
      <c r="DS85" s="135"/>
      <c r="DT85" s="135"/>
      <c r="DU85" s="135"/>
      <c r="DV85" s="135"/>
      <c r="DW85" s="135"/>
      <c r="DX85" s="135"/>
      <c r="DY85" s="135"/>
      <c r="DZ85" s="135"/>
      <c r="EA85" s="135"/>
      <c r="EB85" s="135"/>
      <c r="EC85" s="135"/>
      <c r="ED85" s="135"/>
      <c r="EE85" s="135"/>
      <c r="EF85" s="135"/>
      <c r="EG85" s="135"/>
      <c r="EH85" s="135"/>
      <c r="EI85" s="135"/>
      <c r="EJ85" s="135"/>
      <c r="EK85" s="135"/>
      <c r="EL85" s="135"/>
      <c r="EM85" s="135"/>
      <c r="EN85" s="135"/>
      <c r="EO85" s="135"/>
      <c r="EP85" s="135"/>
      <c r="EQ85" s="135"/>
      <c r="ER85" s="135"/>
      <c r="ES85" s="135"/>
      <c r="ET85" s="135"/>
      <c r="EU85" s="135"/>
      <c r="EV85" s="135"/>
      <c r="EW85" s="135"/>
      <c r="EX85" s="135"/>
      <c r="EY85" s="135"/>
      <c r="EZ85" s="135"/>
      <c r="FA85" s="135"/>
      <c r="FB85" s="135"/>
      <c r="FC85" s="135"/>
      <c r="FD85" s="135"/>
      <c r="FE85" s="135"/>
      <c r="FF85" s="135"/>
      <c r="FG85" s="135"/>
      <c r="FH85" s="135"/>
      <c r="FI85" s="135"/>
      <c r="FJ85" s="135"/>
      <c r="FK85" s="135"/>
      <c r="FL85" s="135"/>
      <c r="FM85" s="135"/>
      <c r="FN85" s="135"/>
      <c r="FO85" s="135"/>
      <c r="FP85" s="135"/>
      <c r="FQ85" s="135"/>
      <c r="FR85" s="135"/>
      <c r="FS85" s="135"/>
      <c r="FT85" s="135"/>
      <c r="FU85" s="135"/>
      <c r="FV85" s="135"/>
      <c r="FW85" s="135"/>
      <c r="FX85" s="135"/>
      <c r="FY85" s="135"/>
      <c r="FZ85" s="135"/>
      <c r="GA85" s="135"/>
      <c r="GB85" s="135"/>
      <c r="GC85" s="135"/>
      <c r="GD85" s="135"/>
      <c r="GE85" s="135"/>
      <c r="GF85" s="135"/>
      <c r="GG85" s="135"/>
      <c r="GH85" s="135"/>
      <c r="GI85" s="135"/>
      <c r="GJ85" s="135"/>
      <c r="GK85" s="135"/>
      <c r="GL85" s="135"/>
      <c r="GM85" s="135"/>
      <c r="GN85" s="135"/>
      <c r="GO85" s="135"/>
      <c r="GP85" s="135"/>
      <c r="GQ85" s="135"/>
      <c r="GR85" s="135"/>
      <c r="GS85" s="135"/>
      <c r="GT85" s="135"/>
      <c r="GU85" s="135"/>
      <c r="GV85" s="135"/>
      <c r="GW85" s="135"/>
      <c r="GX85" s="135"/>
      <c r="GY85" s="135"/>
      <c r="GZ85" s="135"/>
      <c r="HA85" s="135"/>
      <c r="HB85" s="135"/>
      <c r="HC85" s="135"/>
      <c r="HD85" s="135"/>
      <c r="HE85" s="135"/>
      <c r="HF85" s="135"/>
      <c r="HG85" s="135"/>
      <c r="HH85" s="135"/>
      <c r="HI85" s="135"/>
      <c r="HJ85" s="135"/>
      <c r="HK85" s="135"/>
      <c r="HL85" s="135"/>
      <c r="HM85" s="135"/>
      <c r="HN85" s="135"/>
      <c r="HO85" s="135"/>
      <c r="HP85" s="135"/>
      <c r="HQ85" s="135"/>
      <c r="HR85" s="135"/>
      <c r="HS85" s="135"/>
      <c r="HT85" s="135"/>
      <c r="HU85" s="135"/>
      <c r="HV85" s="135"/>
      <c r="HW85" s="135"/>
      <c r="HX85" s="135"/>
      <c r="HY85" s="135"/>
      <c r="HZ85" s="135"/>
      <c r="IA85" s="135"/>
      <c r="IB85" s="135"/>
      <c r="IC85" s="135"/>
      <c r="ID85" s="135"/>
      <c r="IE85" s="135"/>
      <c r="IF85" s="135"/>
      <c r="IG85" s="135"/>
      <c r="IH85" s="135"/>
      <c r="II85" s="135"/>
      <c r="IJ85" s="135"/>
      <c r="IK85" s="135"/>
      <c r="IL85" s="135"/>
      <c r="IM85" s="135"/>
      <c r="IN85" s="135"/>
      <c r="IO85" s="135"/>
      <c r="IP85" s="135"/>
      <c r="IQ85" s="135"/>
      <c r="IR85" s="135"/>
      <c r="IS85" s="135"/>
      <c r="IT85" s="135"/>
      <c r="IU85" s="135"/>
    </row>
    <row r="86" spans="1:11" ht="21.75" customHeight="1">
      <c r="A86" s="51">
        <v>67</v>
      </c>
      <c r="B86" s="50"/>
      <c r="C86" s="47"/>
      <c r="D86" s="48"/>
      <c r="E86" s="48"/>
      <c r="F86" s="48"/>
      <c r="G86" s="48"/>
      <c r="H86" s="52">
        <f t="shared" si="4"/>
      </c>
      <c r="I86" s="52">
        <f t="shared" si="5"/>
      </c>
      <c r="J86" s="117"/>
      <c r="K86" s="120"/>
    </row>
    <row r="87" spans="1:11" ht="21.75" customHeight="1">
      <c r="A87" s="46">
        <v>68</v>
      </c>
      <c r="B87" s="50"/>
      <c r="C87" s="47"/>
      <c r="D87" s="48"/>
      <c r="E87" s="48"/>
      <c r="F87" s="48"/>
      <c r="G87" s="48"/>
      <c r="H87" s="52">
        <f t="shared" si="4"/>
      </c>
      <c r="I87" s="52">
        <f t="shared" si="5"/>
      </c>
      <c r="J87" s="117"/>
      <c r="K87" s="120"/>
    </row>
    <row r="88" spans="1:11" ht="21.75" customHeight="1">
      <c r="A88" s="51">
        <v>69</v>
      </c>
      <c r="B88" s="50"/>
      <c r="C88" s="47"/>
      <c r="D88" s="48"/>
      <c r="E88" s="48"/>
      <c r="F88" s="48"/>
      <c r="G88" s="48"/>
      <c r="H88" s="52">
        <f t="shared" si="4"/>
      </c>
      <c r="I88" s="52">
        <f t="shared" si="5"/>
      </c>
      <c r="J88" s="117"/>
      <c r="K88" s="120"/>
    </row>
    <row r="89" spans="1:11" ht="21.75" customHeight="1">
      <c r="A89" s="46">
        <v>70</v>
      </c>
      <c r="B89" s="50"/>
      <c r="C89" s="47"/>
      <c r="D89" s="48"/>
      <c r="E89" s="48"/>
      <c r="F89" s="48"/>
      <c r="G89" s="48"/>
      <c r="H89" s="52">
        <f t="shared" si="4"/>
      </c>
      <c r="I89" s="52">
        <f t="shared" si="5"/>
      </c>
      <c r="J89" s="117"/>
      <c r="K89" s="120"/>
    </row>
    <row r="90" spans="1:11" ht="21.75" customHeight="1">
      <c r="A90" s="51">
        <v>71</v>
      </c>
      <c r="B90" s="50"/>
      <c r="C90" s="47"/>
      <c r="D90" s="48"/>
      <c r="E90" s="48"/>
      <c r="F90" s="48"/>
      <c r="G90" s="48"/>
      <c r="H90" s="52">
        <f t="shared" si="4"/>
      </c>
      <c r="I90" s="52">
        <f t="shared" si="5"/>
      </c>
      <c r="J90" s="117"/>
      <c r="K90" s="120"/>
    </row>
    <row r="91" spans="1:11" ht="21.75" customHeight="1">
      <c r="A91" s="46">
        <v>72</v>
      </c>
      <c r="B91" s="50"/>
      <c r="C91" s="47"/>
      <c r="D91" s="48"/>
      <c r="E91" s="48"/>
      <c r="F91" s="48"/>
      <c r="G91" s="48"/>
      <c r="H91" s="52">
        <f t="shared" si="4"/>
      </c>
      <c r="I91" s="52">
        <f t="shared" si="5"/>
      </c>
      <c r="J91" s="117"/>
      <c r="K91" s="120"/>
    </row>
    <row r="92" spans="1:11" ht="21.75" customHeight="1">
      <c r="A92" s="51">
        <v>73</v>
      </c>
      <c r="B92" s="50"/>
      <c r="C92" s="47"/>
      <c r="D92" s="48"/>
      <c r="E92" s="48"/>
      <c r="F92" s="48"/>
      <c r="G92" s="48"/>
      <c r="H92" s="52">
        <f t="shared" si="4"/>
      </c>
      <c r="I92" s="52">
        <f t="shared" si="5"/>
      </c>
      <c r="J92" s="117"/>
      <c r="K92" s="120"/>
    </row>
    <row r="93" spans="1:11" ht="21.75" customHeight="1">
      <c r="A93" s="46">
        <v>74</v>
      </c>
      <c r="B93" s="50"/>
      <c r="C93" s="47"/>
      <c r="D93" s="48"/>
      <c r="E93" s="48"/>
      <c r="F93" s="48"/>
      <c r="G93" s="48"/>
      <c r="H93" s="52">
        <f t="shared" si="4"/>
      </c>
      <c r="I93" s="52">
        <f t="shared" si="5"/>
      </c>
      <c r="J93" s="117"/>
      <c r="K93" s="120"/>
    </row>
    <row r="94" spans="1:11" ht="21.75" customHeight="1">
      <c r="A94" s="51">
        <v>75</v>
      </c>
      <c r="B94" s="50"/>
      <c r="C94" s="47"/>
      <c r="D94" s="48"/>
      <c r="E94" s="48"/>
      <c r="F94" s="48"/>
      <c r="G94" s="48"/>
      <c r="H94" s="52">
        <f t="shared" si="4"/>
      </c>
      <c r="I94" s="52">
        <f t="shared" si="5"/>
      </c>
      <c r="J94" s="117"/>
      <c r="K94" s="120"/>
    </row>
    <row r="95" spans="1:11" ht="21.75" customHeight="1">
      <c r="A95" s="46">
        <v>76</v>
      </c>
      <c r="B95" s="50"/>
      <c r="C95" s="47"/>
      <c r="D95" s="48"/>
      <c r="E95" s="48"/>
      <c r="F95" s="48"/>
      <c r="G95" s="48"/>
      <c r="H95" s="52">
        <f t="shared" si="4"/>
      </c>
      <c r="I95" s="52">
        <f t="shared" si="5"/>
      </c>
      <c r="J95" s="117"/>
      <c r="K95" s="120"/>
    </row>
    <row r="96" spans="1:11" ht="21.75" customHeight="1">
      <c r="A96" s="51">
        <v>77</v>
      </c>
      <c r="B96" s="50"/>
      <c r="C96" s="47"/>
      <c r="D96" s="48"/>
      <c r="E96" s="48"/>
      <c r="F96" s="48"/>
      <c r="G96" s="48"/>
      <c r="H96" s="52">
        <f t="shared" si="4"/>
      </c>
      <c r="I96" s="52">
        <f t="shared" si="5"/>
      </c>
      <c r="J96" s="117"/>
      <c r="K96" s="120"/>
    </row>
    <row r="97" spans="1:11" ht="21.75" customHeight="1">
      <c r="A97" s="46">
        <v>78</v>
      </c>
      <c r="B97" s="50"/>
      <c r="C97" s="47"/>
      <c r="D97" s="48"/>
      <c r="E97" s="48"/>
      <c r="F97" s="48"/>
      <c r="G97" s="48"/>
      <c r="H97" s="52">
        <f t="shared" si="4"/>
      </c>
      <c r="I97" s="52">
        <f t="shared" si="5"/>
      </c>
      <c r="J97" s="117"/>
      <c r="K97" s="120"/>
    </row>
    <row r="98" spans="1:11" ht="21.75" customHeight="1">
      <c r="A98" s="51">
        <v>79</v>
      </c>
      <c r="B98" s="50"/>
      <c r="C98" s="47"/>
      <c r="D98" s="48"/>
      <c r="E98" s="48"/>
      <c r="F98" s="48"/>
      <c r="G98" s="48"/>
      <c r="H98" s="52">
        <f t="shared" si="4"/>
      </c>
      <c r="I98" s="52">
        <f t="shared" si="5"/>
      </c>
      <c r="J98" s="117"/>
      <c r="K98" s="120"/>
    </row>
    <row r="99" spans="1:11" ht="21.75" customHeight="1">
      <c r="A99" s="46">
        <v>80</v>
      </c>
      <c r="B99" s="50"/>
      <c r="C99" s="47"/>
      <c r="D99" s="48"/>
      <c r="E99" s="48"/>
      <c r="F99" s="48"/>
      <c r="G99" s="48"/>
      <c r="H99" s="52">
        <f t="shared" si="4"/>
      </c>
      <c r="I99" s="52">
        <f t="shared" si="5"/>
      </c>
      <c r="J99" s="117"/>
      <c r="K99" s="120"/>
    </row>
    <row r="100" spans="1:11" ht="21.75" customHeight="1">
      <c r="A100" s="51">
        <v>81</v>
      </c>
      <c r="B100" s="50"/>
      <c r="C100" s="47"/>
      <c r="D100" s="48"/>
      <c r="E100" s="48"/>
      <c r="F100" s="48"/>
      <c r="G100" s="48"/>
      <c r="H100" s="52">
        <f t="shared" si="4"/>
      </c>
      <c r="I100" s="52">
        <f t="shared" si="5"/>
      </c>
      <c r="J100" s="117"/>
      <c r="K100" s="120"/>
    </row>
    <row r="101" spans="1:11" ht="21.75" customHeight="1">
      <c r="A101" s="46">
        <v>82</v>
      </c>
      <c r="B101" s="50"/>
      <c r="C101" s="47"/>
      <c r="D101" s="48"/>
      <c r="E101" s="48"/>
      <c r="F101" s="48"/>
      <c r="G101" s="48"/>
      <c r="H101" s="52">
        <f t="shared" si="4"/>
      </c>
      <c r="I101" s="52">
        <f t="shared" si="5"/>
      </c>
      <c r="J101" s="117"/>
      <c r="K101" s="120"/>
    </row>
    <row r="102" spans="1:11" ht="21.75" customHeight="1">
      <c r="A102" s="51">
        <v>83</v>
      </c>
      <c r="B102" s="50"/>
      <c r="C102" s="47"/>
      <c r="D102" s="48"/>
      <c r="E102" s="48"/>
      <c r="F102" s="48"/>
      <c r="G102" s="48"/>
      <c r="H102" s="52">
        <f t="shared" si="4"/>
      </c>
      <c r="I102" s="52">
        <f t="shared" si="5"/>
      </c>
      <c r="J102" s="117"/>
      <c r="K102" s="120"/>
    </row>
    <row r="103" spans="1:11" ht="21.75" customHeight="1">
      <c r="A103" s="46">
        <v>84</v>
      </c>
      <c r="B103" s="50"/>
      <c r="C103" s="47"/>
      <c r="D103" s="48"/>
      <c r="E103" s="48"/>
      <c r="F103" s="48"/>
      <c r="G103" s="48"/>
      <c r="H103" s="52">
        <f t="shared" si="4"/>
      </c>
      <c r="I103" s="52">
        <f t="shared" si="5"/>
      </c>
      <c r="J103" s="117"/>
      <c r="K103" s="120"/>
    </row>
    <row r="104" spans="1:11" ht="21.75" customHeight="1">
      <c r="A104" s="51">
        <v>85</v>
      </c>
      <c r="B104" s="50"/>
      <c r="C104" s="47"/>
      <c r="D104" s="48"/>
      <c r="E104" s="48"/>
      <c r="F104" s="48"/>
      <c r="G104" s="48"/>
      <c r="H104" s="52">
        <f t="shared" si="4"/>
      </c>
      <c r="I104" s="52">
        <f t="shared" si="5"/>
      </c>
      <c r="J104" s="117"/>
      <c r="K104" s="120"/>
    </row>
    <row r="105" spans="1:11" ht="21.75" customHeight="1">
      <c r="A105" s="46">
        <v>86</v>
      </c>
      <c r="B105" s="50"/>
      <c r="C105" s="47"/>
      <c r="D105" s="48"/>
      <c r="E105" s="48"/>
      <c r="F105" s="48"/>
      <c r="G105" s="48"/>
      <c r="H105" s="52">
        <f t="shared" si="4"/>
      </c>
      <c r="I105" s="52">
        <f t="shared" si="5"/>
      </c>
      <c r="J105" s="117"/>
      <c r="K105" s="120"/>
    </row>
    <row r="106" spans="1:11" ht="21.75" customHeight="1">
      <c r="A106" s="51">
        <v>87</v>
      </c>
      <c r="B106" s="42"/>
      <c r="C106" s="47"/>
      <c r="D106" s="44"/>
      <c r="E106" s="44"/>
      <c r="F106" s="44"/>
      <c r="G106" s="44"/>
      <c r="H106" s="52">
        <f t="shared" si="4"/>
      </c>
      <c r="I106" s="52">
        <f t="shared" si="5"/>
      </c>
      <c r="J106" s="117"/>
      <c r="K106" s="120"/>
    </row>
    <row r="107" spans="1:11" ht="21.75" customHeight="1">
      <c r="A107" s="46">
        <v>88</v>
      </c>
      <c r="B107" s="50"/>
      <c r="C107" s="47"/>
      <c r="D107" s="48"/>
      <c r="E107" s="48"/>
      <c r="F107" s="48"/>
      <c r="G107" s="48"/>
      <c r="H107" s="52">
        <f t="shared" si="4"/>
      </c>
      <c r="I107" s="52">
        <f t="shared" si="5"/>
      </c>
      <c r="J107" s="117"/>
      <c r="K107" s="120"/>
    </row>
    <row r="108" spans="1:11" ht="21.75" customHeight="1">
      <c r="A108" s="51">
        <v>89</v>
      </c>
      <c r="B108" s="50"/>
      <c r="C108" s="47"/>
      <c r="D108" s="48"/>
      <c r="E108" s="48"/>
      <c r="F108" s="48"/>
      <c r="G108" s="48"/>
      <c r="H108" s="52">
        <f t="shared" si="4"/>
      </c>
      <c r="I108" s="52">
        <f t="shared" si="5"/>
      </c>
      <c r="J108" s="117"/>
      <c r="K108" s="120"/>
    </row>
    <row r="109" spans="1:11" ht="21.75" customHeight="1">
      <c r="A109" s="46">
        <v>90</v>
      </c>
      <c r="B109" s="50"/>
      <c r="C109" s="47"/>
      <c r="D109" s="48"/>
      <c r="E109" s="48"/>
      <c r="F109" s="48"/>
      <c r="G109" s="48"/>
      <c r="H109" s="52">
        <f t="shared" si="4"/>
      </c>
      <c r="I109" s="52">
        <f t="shared" si="5"/>
      </c>
      <c r="J109" s="117"/>
      <c r="K109" s="120"/>
    </row>
    <row r="110" spans="1:11" ht="21.75" customHeight="1">
      <c r="A110" s="51">
        <v>91</v>
      </c>
      <c r="B110" s="50"/>
      <c r="C110" s="47"/>
      <c r="D110" s="48"/>
      <c r="E110" s="48"/>
      <c r="F110" s="48"/>
      <c r="G110" s="48"/>
      <c r="H110" s="52">
        <f t="shared" si="4"/>
      </c>
      <c r="I110" s="52">
        <f t="shared" si="5"/>
      </c>
      <c r="J110" s="117"/>
      <c r="K110" s="120"/>
    </row>
    <row r="111" spans="1:11" ht="21.75" customHeight="1">
      <c r="A111" s="46">
        <v>92</v>
      </c>
      <c r="B111" s="50"/>
      <c r="C111" s="47"/>
      <c r="D111" s="48"/>
      <c r="E111" s="48"/>
      <c r="F111" s="48"/>
      <c r="G111" s="48"/>
      <c r="H111" s="52">
        <f t="shared" si="4"/>
      </c>
      <c r="I111" s="52">
        <f t="shared" si="5"/>
      </c>
      <c r="J111" s="117"/>
      <c r="K111" s="120"/>
    </row>
    <row r="112" spans="1:11" ht="21.75" customHeight="1">
      <c r="A112" s="51">
        <v>93</v>
      </c>
      <c r="B112" s="50"/>
      <c r="C112" s="47"/>
      <c r="D112" s="48"/>
      <c r="E112" s="48"/>
      <c r="F112" s="48"/>
      <c r="G112" s="48"/>
      <c r="H112" s="52">
        <f t="shared" si="4"/>
      </c>
      <c r="I112" s="52">
        <f t="shared" si="5"/>
      </c>
      <c r="J112" s="117"/>
      <c r="K112" s="120"/>
    </row>
    <row r="113" spans="1:11" ht="21.75" customHeight="1">
      <c r="A113" s="46">
        <v>94</v>
      </c>
      <c r="B113" s="50"/>
      <c r="C113" s="47"/>
      <c r="D113" s="48"/>
      <c r="E113" s="48"/>
      <c r="F113" s="48"/>
      <c r="G113" s="48"/>
      <c r="H113" s="52">
        <f t="shared" si="4"/>
      </c>
      <c r="I113" s="52">
        <f t="shared" si="5"/>
      </c>
      <c r="J113" s="117"/>
      <c r="K113" s="120"/>
    </row>
    <row r="114" spans="1:11" ht="21.75" customHeight="1">
      <c r="A114" s="51">
        <v>95</v>
      </c>
      <c r="B114" s="50"/>
      <c r="C114" s="47"/>
      <c r="D114" s="48"/>
      <c r="E114" s="48"/>
      <c r="F114" s="48"/>
      <c r="G114" s="48"/>
      <c r="H114" s="52">
        <f t="shared" si="4"/>
      </c>
      <c r="I114" s="52">
        <f t="shared" si="5"/>
      </c>
      <c r="J114" s="117"/>
      <c r="K114" s="120"/>
    </row>
    <row r="115" spans="1:11" ht="21.75" customHeight="1">
      <c r="A115" s="46">
        <v>96</v>
      </c>
      <c r="B115" s="50"/>
      <c r="C115" s="47"/>
      <c r="D115" s="48"/>
      <c r="E115" s="48"/>
      <c r="F115" s="48"/>
      <c r="G115" s="48"/>
      <c r="H115" s="52">
        <f t="shared" si="4"/>
      </c>
      <c r="I115" s="52">
        <f t="shared" si="5"/>
      </c>
      <c r="J115" s="117"/>
      <c r="K115" s="120"/>
    </row>
    <row r="116" spans="1:11" ht="21.75" customHeight="1">
      <c r="A116" s="51">
        <v>97</v>
      </c>
      <c r="B116" s="50"/>
      <c r="C116" s="47"/>
      <c r="D116" s="48"/>
      <c r="E116" s="48"/>
      <c r="F116" s="48"/>
      <c r="G116" s="48"/>
      <c r="H116" s="52">
        <f t="shared" si="4"/>
      </c>
      <c r="I116" s="52">
        <f t="shared" si="5"/>
      </c>
      <c r="J116" s="117"/>
      <c r="K116" s="120"/>
    </row>
    <row r="117" spans="1:11" ht="21.75" customHeight="1">
      <c r="A117" s="46">
        <v>98</v>
      </c>
      <c r="B117" s="50"/>
      <c r="C117" s="47"/>
      <c r="D117" s="48"/>
      <c r="E117" s="48"/>
      <c r="F117" s="48"/>
      <c r="G117" s="48"/>
      <c r="H117" s="52">
        <f t="shared" si="4"/>
      </c>
      <c r="I117" s="52">
        <f t="shared" si="5"/>
      </c>
      <c r="J117" s="117"/>
      <c r="K117" s="120"/>
    </row>
    <row r="118" spans="1:11" ht="21.75" customHeight="1">
      <c r="A118" s="51">
        <v>99</v>
      </c>
      <c r="B118" s="50"/>
      <c r="C118" s="47"/>
      <c r="D118" s="48"/>
      <c r="E118" s="48"/>
      <c r="F118" s="48"/>
      <c r="G118" s="48"/>
      <c r="H118" s="52">
        <f t="shared" si="4"/>
      </c>
      <c r="I118" s="52">
        <f t="shared" si="5"/>
      </c>
      <c r="J118" s="117"/>
      <c r="K118" s="120"/>
    </row>
    <row r="119" spans="1:11" ht="21.75" customHeight="1">
      <c r="A119" s="46">
        <v>100</v>
      </c>
      <c r="B119" s="50"/>
      <c r="C119" s="47"/>
      <c r="D119" s="48"/>
      <c r="E119" s="48"/>
      <c r="F119" s="48"/>
      <c r="G119" s="48"/>
      <c r="H119" s="52">
        <f t="shared" si="4"/>
      </c>
      <c r="I119" s="52">
        <f t="shared" si="5"/>
      </c>
      <c r="J119" s="117"/>
      <c r="K119" s="120"/>
    </row>
    <row r="120" spans="1:11" ht="21.75" customHeight="1">
      <c r="A120" s="51">
        <v>101</v>
      </c>
      <c r="B120" s="50"/>
      <c r="C120" s="47"/>
      <c r="D120" s="48"/>
      <c r="E120" s="48"/>
      <c r="F120" s="48"/>
      <c r="G120" s="48"/>
      <c r="H120" s="52">
        <f t="shared" si="4"/>
      </c>
      <c r="I120" s="52">
        <f t="shared" si="5"/>
      </c>
      <c r="J120" s="117"/>
      <c r="K120" s="120"/>
    </row>
    <row r="121" spans="1:11" ht="21.75" customHeight="1">
      <c r="A121" s="46">
        <v>102</v>
      </c>
      <c r="B121" s="50"/>
      <c r="C121" s="47"/>
      <c r="D121" s="48"/>
      <c r="E121" s="48"/>
      <c r="F121" s="48"/>
      <c r="G121" s="48"/>
      <c r="H121" s="52">
        <f t="shared" si="4"/>
      </c>
      <c r="I121" s="52">
        <f t="shared" si="5"/>
      </c>
      <c r="J121" s="117"/>
      <c r="K121" s="120"/>
    </row>
    <row r="122" spans="1:11" ht="21.75" customHeight="1">
      <c r="A122" s="51">
        <v>103</v>
      </c>
      <c r="B122" s="50"/>
      <c r="C122" s="47"/>
      <c r="D122" s="48"/>
      <c r="E122" s="48"/>
      <c r="F122" s="48"/>
      <c r="G122" s="48"/>
      <c r="H122" s="52">
        <f t="shared" si="4"/>
      </c>
      <c r="I122" s="52">
        <f t="shared" si="5"/>
      </c>
      <c r="J122" s="117"/>
      <c r="K122" s="120"/>
    </row>
    <row r="123" spans="1:11" ht="21.75" customHeight="1">
      <c r="A123" s="46">
        <v>104</v>
      </c>
      <c r="B123" s="50"/>
      <c r="C123" s="47"/>
      <c r="D123" s="48"/>
      <c r="E123" s="48"/>
      <c r="F123" s="48"/>
      <c r="G123" s="48"/>
      <c r="H123" s="52">
        <f t="shared" si="4"/>
      </c>
      <c r="I123" s="52">
        <f t="shared" si="5"/>
      </c>
      <c r="J123" s="117"/>
      <c r="K123" s="120"/>
    </row>
    <row r="124" spans="1:11" ht="21.75" customHeight="1">
      <c r="A124" s="51">
        <v>105</v>
      </c>
      <c r="B124" s="50"/>
      <c r="C124" s="47"/>
      <c r="D124" s="48"/>
      <c r="E124" s="48"/>
      <c r="F124" s="48"/>
      <c r="G124" s="48"/>
      <c r="H124" s="52">
        <f t="shared" si="4"/>
      </c>
      <c r="I124" s="52">
        <f t="shared" si="5"/>
      </c>
      <c r="J124" s="117"/>
      <c r="K124" s="120"/>
    </row>
    <row r="125" spans="1:11" ht="21.75" customHeight="1">
      <c r="A125" s="46">
        <v>106</v>
      </c>
      <c r="B125" s="50"/>
      <c r="C125" s="47"/>
      <c r="D125" s="48"/>
      <c r="E125" s="48"/>
      <c r="F125" s="48"/>
      <c r="G125" s="48"/>
      <c r="H125" s="52">
        <f t="shared" si="4"/>
      </c>
      <c r="I125" s="52">
        <f t="shared" si="5"/>
      </c>
      <c r="J125" s="117"/>
      <c r="K125" s="120"/>
    </row>
    <row r="126" spans="1:11" ht="21.75" customHeight="1">
      <c r="A126" s="51">
        <v>107</v>
      </c>
      <c r="B126" s="50"/>
      <c r="C126" s="47"/>
      <c r="D126" s="48"/>
      <c r="E126" s="48"/>
      <c r="F126" s="48"/>
      <c r="G126" s="48"/>
      <c r="H126" s="52">
        <f t="shared" si="4"/>
      </c>
      <c r="I126" s="52">
        <f t="shared" si="5"/>
      </c>
      <c r="J126" s="117"/>
      <c r="K126" s="120"/>
    </row>
    <row r="127" spans="1:11" ht="21.75" customHeight="1">
      <c r="A127" s="46">
        <v>108</v>
      </c>
      <c r="B127" s="50"/>
      <c r="C127" s="47"/>
      <c r="D127" s="48"/>
      <c r="E127" s="48"/>
      <c r="F127" s="48"/>
      <c r="G127" s="48"/>
      <c r="H127" s="52">
        <f t="shared" si="4"/>
      </c>
      <c r="I127" s="52">
        <f t="shared" si="5"/>
      </c>
      <c r="J127" s="117"/>
      <c r="K127" s="120"/>
    </row>
    <row r="128" spans="1:255" s="113" customFormat="1" ht="21.75" customHeight="1">
      <c r="A128" s="51">
        <v>109</v>
      </c>
      <c r="B128" s="50"/>
      <c r="C128" s="47"/>
      <c r="D128" s="48"/>
      <c r="E128" s="48"/>
      <c r="F128" s="48"/>
      <c r="G128" s="48"/>
      <c r="H128" s="52">
        <f t="shared" si="4"/>
      </c>
      <c r="I128" s="52">
        <f t="shared" si="5"/>
      </c>
      <c r="J128" s="117"/>
      <c r="K128" s="120"/>
      <c r="L128" s="136"/>
      <c r="M128" s="136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5"/>
      <c r="AT128" s="135"/>
      <c r="AU128" s="135"/>
      <c r="AV128" s="135"/>
      <c r="AW128" s="135"/>
      <c r="AX128" s="135"/>
      <c r="AY128" s="135"/>
      <c r="AZ128" s="135"/>
      <c r="BA128" s="135"/>
      <c r="BB128" s="135"/>
      <c r="BC128" s="135"/>
      <c r="BD128" s="135"/>
      <c r="BE128" s="135"/>
      <c r="BF128" s="135"/>
      <c r="BG128" s="135"/>
      <c r="BH128" s="135"/>
      <c r="BI128" s="135"/>
      <c r="BJ128" s="135"/>
      <c r="BK128" s="135"/>
      <c r="BL128" s="135"/>
      <c r="BM128" s="135"/>
      <c r="BN128" s="135"/>
      <c r="BO128" s="135"/>
      <c r="BP128" s="135"/>
      <c r="BQ128" s="135"/>
      <c r="BR128" s="135"/>
      <c r="BS128" s="135"/>
      <c r="BT128" s="135"/>
      <c r="BU128" s="135"/>
      <c r="BV128" s="135"/>
      <c r="BW128" s="135"/>
      <c r="BX128" s="135"/>
      <c r="BY128" s="135"/>
      <c r="BZ128" s="135"/>
      <c r="CA128" s="135"/>
      <c r="CB128" s="135"/>
      <c r="CC128" s="135"/>
      <c r="CD128" s="135"/>
      <c r="CE128" s="135"/>
      <c r="CF128" s="135"/>
      <c r="CG128" s="135"/>
      <c r="CH128" s="135"/>
      <c r="CI128" s="135"/>
      <c r="CJ128" s="135"/>
      <c r="CK128" s="135"/>
      <c r="CL128" s="135"/>
      <c r="CM128" s="135"/>
      <c r="CN128" s="135"/>
      <c r="CO128" s="135"/>
      <c r="CP128" s="135"/>
      <c r="CQ128" s="135"/>
      <c r="CR128" s="135"/>
      <c r="CS128" s="135"/>
      <c r="CT128" s="135"/>
      <c r="CU128" s="135"/>
      <c r="CV128" s="135"/>
      <c r="CW128" s="135"/>
      <c r="CX128" s="135"/>
      <c r="CY128" s="135"/>
      <c r="CZ128" s="135"/>
      <c r="DA128" s="135"/>
      <c r="DB128" s="135"/>
      <c r="DC128" s="135"/>
      <c r="DD128" s="135"/>
      <c r="DE128" s="135"/>
      <c r="DF128" s="135"/>
      <c r="DG128" s="135"/>
      <c r="DH128" s="135"/>
      <c r="DI128" s="135"/>
      <c r="DJ128" s="135"/>
      <c r="DK128" s="135"/>
      <c r="DL128" s="135"/>
      <c r="DM128" s="135"/>
      <c r="DN128" s="135"/>
      <c r="DO128" s="135"/>
      <c r="DP128" s="135"/>
      <c r="DQ128" s="135"/>
      <c r="DR128" s="135"/>
      <c r="DS128" s="135"/>
      <c r="DT128" s="135"/>
      <c r="DU128" s="135"/>
      <c r="DV128" s="135"/>
      <c r="DW128" s="135"/>
      <c r="DX128" s="135"/>
      <c r="DY128" s="135"/>
      <c r="DZ128" s="135"/>
      <c r="EA128" s="135"/>
      <c r="EB128" s="135"/>
      <c r="EC128" s="135"/>
      <c r="ED128" s="135"/>
      <c r="EE128" s="135"/>
      <c r="EF128" s="135"/>
      <c r="EG128" s="135"/>
      <c r="EH128" s="135"/>
      <c r="EI128" s="135"/>
      <c r="EJ128" s="135"/>
      <c r="EK128" s="135"/>
      <c r="EL128" s="135"/>
      <c r="EM128" s="135"/>
      <c r="EN128" s="135"/>
      <c r="EO128" s="135"/>
      <c r="EP128" s="135"/>
      <c r="EQ128" s="135"/>
      <c r="ER128" s="135"/>
      <c r="ES128" s="135"/>
      <c r="ET128" s="135"/>
      <c r="EU128" s="135"/>
      <c r="EV128" s="135"/>
      <c r="EW128" s="135"/>
      <c r="EX128" s="135"/>
      <c r="EY128" s="135"/>
      <c r="EZ128" s="135"/>
      <c r="FA128" s="135"/>
      <c r="FB128" s="135"/>
      <c r="FC128" s="135"/>
      <c r="FD128" s="135"/>
      <c r="FE128" s="135"/>
      <c r="FF128" s="135"/>
      <c r="FG128" s="135"/>
      <c r="FH128" s="135"/>
      <c r="FI128" s="135"/>
      <c r="FJ128" s="135"/>
      <c r="FK128" s="135"/>
      <c r="FL128" s="135"/>
      <c r="FM128" s="135"/>
      <c r="FN128" s="135"/>
      <c r="FO128" s="135"/>
      <c r="FP128" s="135"/>
      <c r="FQ128" s="135"/>
      <c r="FR128" s="135"/>
      <c r="FS128" s="135"/>
      <c r="FT128" s="135"/>
      <c r="FU128" s="135"/>
      <c r="FV128" s="135"/>
      <c r="FW128" s="135"/>
      <c r="FX128" s="135"/>
      <c r="FY128" s="135"/>
      <c r="FZ128" s="135"/>
      <c r="GA128" s="135"/>
      <c r="GB128" s="135"/>
      <c r="GC128" s="135"/>
      <c r="GD128" s="135"/>
      <c r="GE128" s="135"/>
      <c r="GF128" s="135"/>
      <c r="GG128" s="135"/>
      <c r="GH128" s="135"/>
      <c r="GI128" s="135"/>
      <c r="GJ128" s="135"/>
      <c r="GK128" s="135"/>
      <c r="GL128" s="135"/>
      <c r="GM128" s="135"/>
      <c r="GN128" s="135"/>
      <c r="GO128" s="135"/>
      <c r="GP128" s="135"/>
      <c r="GQ128" s="135"/>
      <c r="GR128" s="135"/>
      <c r="GS128" s="135"/>
      <c r="GT128" s="135"/>
      <c r="GU128" s="135"/>
      <c r="GV128" s="135"/>
      <c r="GW128" s="135"/>
      <c r="GX128" s="135"/>
      <c r="GY128" s="135"/>
      <c r="GZ128" s="135"/>
      <c r="HA128" s="135"/>
      <c r="HB128" s="135"/>
      <c r="HC128" s="135"/>
      <c r="HD128" s="135"/>
      <c r="HE128" s="135"/>
      <c r="HF128" s="135"/>
      <c r="HG128" s="135"/>
      <c r="HH128" s="135"/>
      <c r="HI128" s="135"/>
      <c r="HJ128" s="135"/>
      <c r="HK128" s="135"/>
      <c r="HL128" s="135"/>
      <c r="HM128" s="135"/>
      <c r="HN128" s="135"/>
      <c r="HO128" s="135"/>
      <c r="HP128" s="135"/>
      <c r="HQ128" s="135"/>
      <c r="HR128" s="135"/>
      <c r="HS128" s="135"/>
      <c r="HT128" s="135"/>
      <c r="HU128" s="135"/>
      <c r="HV128" s="135"/>
      <c r="HW128" s="135"/>
      <c r="HX128" s="135"/>
      <c r="HY128" s="135"/>
      <c r="HZ128" s="135"/>
      <c r="IA128" s="135"/>
      <c r="IB128" s="135"/>
      <c r="IC128" s="135"/>
      <c r="ID128" s="135"/>
      <c r="IE128" s="135"/>
      <c r="IF128" s="135"/>
      <c r="IG128" s="135"/>
      <c r="IH128" s="135"/>
      <c r="II128" s="135"/>
      <c r="IJ128" s="135"/>
      <c r="IK128" s="135"/>
      <c r="IL128" s="135"/>
      <c r="IM128" s="135"/>
      <c r="IN128" s="135"/>
      <c r="IO128" s="135"/>
      <c r="IP128" s="135"/>
      <c r="IQ128" s="135"/>
      <c r="IR128" s="135"/>
      <c r="IS128" s="135"/>
      <c r="IT128" s="135"/>
      <c r="IU128" s="135"/>
    </row>
    <row r="129" spans="1:11" ht="21.75" customHeight="1">
      <c r="A129" s="46">
        <v>110</v>
      </c>
      <c r="B129" s="50"/>
      <c r="C129" s="47"/>
      <c r="D129" s="48"/>
      <c r="E129" s="48"/>
      <c r="F129" s="48"/>
      <c r="G129" s="48"/>
      <c r="H129" s="52">
        <f t="shared" si="4"/>
      </c>
      <c r="I129" s="52">
        <f t="shared" si="5"/>
      </c>
      <c r="J129" s="117"/>
      <c r="K129" s="120"/>
    </row>
    <row r="130" spans="1:11" ht="21.75" customHeight="1">
      <c r="A130" s="51">
        <v>111</v>
      </c>
      <c r="B130" s="50"/>
      <c r="C130" s="47"/>
      <c r="D130" s="48"/>
      <c r="E130" s="48"/>
      <c r="F130" s="48"/>
      <c r="G130" s="48"/>
      <c r="H130" s="52">
        <f t="shared" si="4"/>
      </c>
      <c r="I130" s="52">
        <f t="shared" si="5"/>
      </c>
      <c r="J130" s="117"/>
      <c r="K130" s="120"/>
    </row>
    <row r="131" spans="1:11" ht="21.75" customHeight="1">
      <c r="A131" s="46">
        <v>112</v>
      </c>
      <c r="B131" s="50"/>
      <c r="C131" s="47"/>
      <c r="D131" s="48"/>
      <c r="E131" s="48"/>
      <c r="F131" s="48"/>
      <c r="G131" s="48"/>
      <c r="H131" s="52">
        <f t="shared" si="4"/>
      </c>
      <c r="I131" s="52">
        <f t="shared" si="5"/>
      </c>
      <c r="J131" s="117"/>
      <c r="K131" s="120"/>
    </row>
    <row r="132" spans="1:11" ht="21.75" customHeight="1">
      <c r="A132" s="51">
        <v>113</v>
      </c>
      <c r="B132" s="50"/>
      <c r="C132" s="47"/>
      <c r="D132" s="48"/>
      <c r="E132" s="48"/>
      <c r="F132" s="48"/>
      <c r="G132" s="48"/>
      <c r="H132" s="52">
        <f t="shared" si="4"/>
      </c>
      <c r="I132" s="52">
        <f t="shared" si="5"/>
      </c>
      <c r="J132" s="117"/>
      <c r="K132" s="120"/>
    </row>
    <row r="133" spans="1:11" ht="21.75" customHeight="1">
      <c r="A133" s="46">
        <v>114</v>
      </c>
      <c r="B133" s="50"/>
      <c r="C133" s="47"/>
      <c r="D133" s="48"/>
      <c r="E133" s="48"/>
      <c r="F133" s="48"/>
      <c r="G133" s="48"/>
      <c r="H133" s="52">
        <f t="shared" si="4"/>
      </c>
      <c r="I133" s="52">
        <f t="shared" si="5"/>
      </c>
      <c r="J133" s="117"/>
      <c r="K133" s="120"/>
    </row>
    <row r="134" spans="1:11" ht="21.75" customHeight="1">
      <c r="A134" s="51">
        <v>115</v>
      </c>
      <c r="B134" s="50"/>
      <c r="C134" s="47"/>
      <c r="D134" s="48"/>
      <c r="E134" s="48"/>
      <c r="F134" s="48"/>
      <c r="G134" s="48"/>
      <c r="H134" s="52">
        <f t="shared" si="4"/>
      </c>
      <c r="I134" s="52">
        <f t="shared" si="5"/>
      </c>
      <c r="J134" s="117"/>
      <c r="K134" s="120"/>
    </row>
    <row r="135" spans="1:11" ht="21.75" customHeight="1">
      <c r="A135" s="46">
        <v>116</v>
      </c>
      <c r="B135" s="50"/>
      <c r="C135" s="47"/>
      <c r="D135" s="48"/>
      <c r="E135" s="48"/>
      <c r="F135" s="48"/>
      <c r="G135" s="48"/>
      <c r="H135" s="52">
        <f t="shared" si="4"/>
      </c>
      <c r="I135" s="52">
        <f t="shared" si="5"/>
      </c>
      <c r="J135" s="117"/>
      <c r="K135" s="120"/>
    </row>
    <row r="136" spans="1:11" ht="21.75" customHeight="1">
      <c r="A136" s="51">
        <v>117</v>
      </c>
      <c r="B136" s="50"/>
      <c r="C136" s="47"/>
      <c r="D136" s="48"/>
      <c r="E136" s="48"/>
      <c r="F136" s="48"/>
      <c r="G136" s="48"/>
      <c r="H136" s="52">
        <f t="shared" si="4"/>
      </c>
      <c r="I136" s="52">
        <f t="shared" si="5"/>
      </c>
      <c r="J136" s="117"/>
      <c r="K136" s="120"/>
    </row>
    <row r="137" spans="1:11" ht="21.75" customHeight="1">
      <c r="A137" s="46">
        <v>118</v>
      </c>
      <c r="B137" s="50"/>
      <c r="C137" s="47"/>
      <c r="D137" s="48"/>
      <c r="E137" s="48"/>
      <c r="F137" s="48"/>
      <c r="G137" s="48"/>
      <c r="H137" s="52">
        <f t="shared" si="4"/>
      </c>
      <c r="I137" s="52">
        <f t="shared" si="5"/>
      </c>
      <c r="J137" s="117"/>
      <c r="K137" s="120"/>
    </row>
    <row r="138" spans="1:11" ht="21.75" customHeight="1">
      <c r="A138" s="51">
        <v>119</v>
      </c>
      <c r="B138" s="50"/>
      <c r="C138" s="47"/>
      <c r="D138" s="48"/>
      <c r="E138" s="48"/>
      <c r="F138" s="48"/>
      <c r="G138" s="48"/>
      <c r="H138" s="52">
        <f t="shared" si="4"/>
      </c>
      <c r="I138" s="52">
        <f t="shared" si="5"/>
      </c>
      <c r="J138" s="117"/>
      <c r="K138" s="120"/>
    </row>
    <row r="139" spans="1:11" ht="21.75" customHeight="1">
      <c r="A139" s="46">
        <v>120</v>
      </c>
      <c r="B139" s="50"/>
      <c r="C139" s="47"/>
      <c r="D139" s="48"/>
      <c r="E139" s="48"/>
      <c r="F139" s="48"/>
      <c r="G139" s="48"/>
      <c r="H139" s="52">
        <f t="shared" si="4"/>
      </c>
      <c r="I139" s="52">
        <f t="shared" si="5"/>
      </c>
      <c r="J139" s="117"/>
      <c r="K139" s="120"/>
    </row>
    <row r="140" spans="1:11" ht="21.75" customHeight="1">
      <c r="A140" s="51">
        <v>121</v>
      </c>
      <c r="B140" s="50"/>
      <c r="C140" s="47"/>
      <c r="D140" s="48"/>
      <c r="E140" s="48"/>
      <c r="F140" s="48"/>
      <c r="G140" s="48"/>
      <c r="H140" s="52">
        <f t="shared" si="4"/>
      </c>
      <c r="I140" s="52">
        <f t="shared" si="5"/>
      </c>
      <c r="J140" s="117"/>
      <c r="K140" s="120"/>
    </row>
    <row r="141" spans="1:11" ht="21.75" customHeight="1">
      <c r="A141" s="46">
        <v>122</v>
      </c>
      <c r="B141" s="50"/>
      <c r="C141" s="47"/>
      <c r="D141" s="48"/>
      <c r="E141" s="48"/>
      <c r="F141" s="48"/>
      <c r="G141" s="48"/>
      <c r="H141" s="52">
        <f t="shared" si="4"/>
      </c>
      <c r="I141" s="52">
        <f t="shared" si="5"/>
      </c>
      <c r="J141" s="117"/>
      <c r="K141" s="120"/>
    </row>
    <row r="142" spans="1:11" ht="21.75" customHeight="1">
      <c r="A142" s="51">
        <v>123</v>
      </c>
      <c r="B142" s="50"/>
      <c r="C142" s="47"/>
      <c r="D142" s="48"/>
      <c r="E142" s="48"/>
      <c r="F142" s="48"/>
      <c r="G142" s="48"/>
      <c r="H142" s="52">
        <f t="shared" si="4"/>
      </c>
      <c r="I142" s="52">
        <f t="shared" si="5"/>
      </c>
      <c r="J142" s="117"/>
      <c r="K142" s="120"/>
    </row>
    <row r="143" spans="1:11" ht="21.75" customHeight="1">
      <c r="A143" s="46">
        <v>124</v>
      </c>
      <c r="B143" s="50"/>
      <c r="C143" s="47"/>
      <c r="D143" s="48"/>
      <c r="E143" s="48"/>
      <c r="F143" s="48"/>
      <c r="G143" s="48"/>
      <c r="H143" s="52">
        <f t="shared" si="4"/>
      </c>
      <c r="I143" s="52">
        <f t="shared" si="5"/>
      </c>
      <c r="J143" s="117"/>
      <c r="K143" s="120"/>
    </row>
    <row r="144" spans="1:11" ht="21.75" customHeight="1">
      <c r="A144" s="51">
        <v>125</v>
      </c>
      <c r="B144" s="50"/>
      <c r="C144" s="47"/>
      <c r="D144" s="48"/>
      <c r="E144" s="48"/>
      <c r="F144" s="48"/>
      <c r="G144" s="48"/>
      <c r="H144" s="52">
        <f t="shared" si="4"/>
      </c>
      <c r="I144" s="52">
        <f t="shared" si="5"/>
      </c>
      <c r="J144" s="117"/>
      <c r="K144" s="120"/>
    </row>
    <row r="145" spans="1:11" ht="21.75" customHeight="1">
      <c r="A145" s="46">
        <v>126</v>
      </c>
      <c r="B145" s="50"/>
      <c r="C145" s="47"/>
      <c r="D145" s="48"/>
      <c r="E145" s="48"/>
      <c r="F145" s="48"/>
      <c r="G145" s="48"/>
      <c r="H145" s="52">
        <f t="shared" si="4"/>
      </c>
      <c r="I145" s="52">
        <f t="shared" si="5"/>
      </c>
      <c r="J145" s="117"/>
      <c r="K145" s="120"/>
    </row>
    <row r="146" spans="1:11" ht="21.75" customHeight="1">
      <c r="A146" s="51">
        <v>127</v>
      </c>
      <c r="B146" s="50"/>
      <c r="C146" s="47"/>
      <c r="D146" s="48"/>
      <c r="E146" s="48"/>
      <c r="F146" s="48"/>
      <c r="G146" s="48"/>
      <c r="H146" s="52">
        <f t="shared" si="4"/>
      </c>
      <c r="I146" s="52">
        <f t="shared" si="5"/>
      </c>
      <c r="J146" s="117"/>
      <c r="K146" s="120"/>
    </row>
    <row r="147" spans="1:11" ht="21.75" customHeight="1">
      <c r="A147" s="46">
        <v>128</v>
      </c>
      <c r="B147" s="50"/>
      <c r="C147" s="47"/>
      <c r="D147" s="48"/>
      <c r="E147" s="48"/>
      <c r="F147" s="48"/>
      <c r="G147" s="48"/>
      <c r="H147" s="52">
        <f t="shared" si="4"/>
      </c>
      <c r="I147" s="52">
        <f t="shared" si="5"/>
      </c>
      <c r="J147" s="117"/>
      <c r="K147" s="120"/>
    </row>
    <row r="148" spans="1:11" ht="21.75" customHeight="1">
      <c r="A148" s="51">
        <v>129</v>
      </c>
      <c r="B148" s="50"/>
      <c r="C148" s="47"/>
      <c r="D148" s="48"/>
      <c r="E148" s="48"/>
      <c r="F148" s="48"/>
      <c r="G148" s="48"/>
      <c r="H148" s="52">
        <f aca="true" t="shared" si="6" ref="H148:H179">IF((D148-E148)+(F148-G148)&gt;0,((D148-E148)+(F148-G148)),"")</f>
      </c>
      <c r="I148" s="52">
        <f aca="true" t="shared" si="7" ref="I148:I179">IF((D148-E148)+(F148-G148)&lt;0,-((D148-E148)+(F148-G148)),"")</f>
      </c>
      <c r="J148" s="117"/>
      <c r="K148" s="120"/>
    </row>
    <row r="149" spans="1:11" ht="21.75" customHeight="1">
      <c r="A149" s="46">
        <v>130</v>
      </c>
      <c r="B149" s="42"/>
      <c r="C149" s="47"/>
      <c r="D149" s="44"/>
      <c r="E149" s="44"/>
      <c r="F149" s="44"/>
      <c r="G149" s="44"/>
      <c r="H149" s="52">
        <f t="shared" si="6"/>
      </c>
      <c r="I149" s="52">
        <f t="shared" si="7"/>
      </c>
      <c r="J149" s="117"/>
      <c r="K149" s="120"/>
    </row>
    <row r="150" spans="1:11" ht="21.75" customHeight="1">
      <c r="A150" s="51">
        <v>131</v>
      </c>
      <c r="B150" s="50"/>
      <c r="C150" s="47"/>
      <c r="D150" s="48"/>
      <c r="E150" s="48"/>
      <c r="F150" s="48"/>
      <c r="G150" s="48"/>
      <c r="H150" s="52">
        <f t="shared" si="6"/>
      </c>
      <c r="I150" s="52">
        <f t="shared" si="7"/>
      </c>
      <c r="J150" s="117"/>
      <c r="K150" s="120"/>
    </row>
    <row r="151" spans="1:11" ht="21.75" customHeight="1">
      <c r="A151" s="46">
        <v>132</v>
      </c>
      <c r="B151" s="50"/>
      <c r="C151" s="47"/>
      <c r="D151" s="48"/>
      <c r="E151" s="48"/>
      <c r="F151" s="48"/>
      <c r="G151" s="48"/>
      <c r="H151" s="52">
        <f t="shared" si="6"/>
      </c>
      <c r="I151" s="52">
        <f t="shared" si="7"/>
      </c>
      <c r="J151" s="117"/>
      <c r="K151" s="120"/>
    </row>
    <row r="152" spans="1:11" ht="21.75" customHeight="1">
      <c r="A152" s="51">
        <v>133</v>
      </c>
      <c r="B152" s="50"/>
      <c r="C152" s="47"/>
      <c r="D152" s="48"/>
      <c r="E152" s="48"/>
      <c r="F152" s="48"/>
      <c r="G152" s="48"/>
      <c r="H152" s="52">
        <f t="shared" si="6"/>
      </c>
      <c r="I152" s="52">
        <f t="shared" si="7"/>
      </c>
      <c r="J152" s="117"/>
      <c r="K152" s="120"/>
    </row>
    <row r="153" spans="1:11" ht="21.75" customHeight="1">
      <c r="A153" s="46">
        <v>134</v>
      </c>
      <c r="B153" s="50"/>
      <c r="C153" s="47"/>
      <c r="D153" s="48"/>
      <c r="E153" s="48"/>
      <c r="F153" s="48"/>
      <c r="G153" s="48"/>
      <c r="H153" s="52">
        <f t="shared" si="6"/>
      </c>
      <c r="I153" s="52">
        <f t="shared" si="7"/>
      </c>
      <c r="J153" s="117"/>
      <c r="K153" s="120"/>
    </row>
    <row r="154" spans="1:11" ht="21.75" customHeight="1">
      <c r="A154" s="51">
        <v>135</v>
      </c>
      <c r="B154" s="50"/>
      <c r="C154" s="47"/>
      <c r="D154" s="48"/>
      <c r="E154" s="48"/>
      <c r="F154" s="48"/>
      <c r="G154" s="48"/>
      <c r="H154" s="52">
        <f t="shared" si="6"/>
      </c>
      <c r="I154" s="52">
        <f t="shared" si="7"/>
      </c>
      <c r="J154" s="117"/>
      <c r="K154" s="120"/>
    </row>
    <row r="155" spans="1:11" ht="21.75" customHeight="1">
      <c r="A155" s="46">
        <v>136</v>
      </c>
      <c r="B155" s="50"/>
      <c r="C155" s="47"/>
      <c r="D155" s="48"/>
      <c r="E155" s="48"/>
      <c r="F155" s="48"/>
      <c r="G155" s="48"/>
      <c r="H155" s="52">
        <f t="shared" si="6"/>
      </c>
      <c r="I155" s="52">
        <f t="shared" si="7"/>
      </c>
      <c r="J155" s="117"/>
      <c r="K155" s="120"/>
    </row>
    <row r="156" spans="1:11" ht="21.75" customHeight="1">
      <c r="A156" s="51">
        <v>137</v>
      </c>
      <c r="B156" s="50"/>
      <c r="C156" s="47"/>
      <c r="D156" s="48"/>
      <c r="E156" s="48"/>
      <c r="F156" s="48"/>
      <c r="G156" s="48"/>
      <c r="H156" s="52">
        <f t="shared" si="6"/>
      </c>
      <c r="I156" s="52">
        <f t="shared" si="7"/>
      </c>
      <c r="J156" s="117"/>
      <c r="K156" s="120"/>
    </row>
    <row r="157" spans="1:11" ht="18.75" customHeight="1">
      <c r="A157" s="46">
        <v>138</v>
      </c>
      <c r="B157" s="50"/>
      <c r="C157" s="47"/>
      <c r="D157" s="48"/>
      <c r="E157" s="48"/>
      <c r="F157" s="48"/>
      <c r="G157" s="48"/>
      <c r="H157" s="52">
        <f t="shared" si="6"/>
      </c>
      <c r="I157" s="52">
        <f t="shared" si="7"/>
      </c>
      <c r="J157" s="117"/>
      <c r="K157" s="120"/>
    </row>
    <row r="158" spans="1:11" ht="18.75" customHeight="1">
      <c r="A158" s="51">
        <v>139</v>
      </c>
      <c r="B158" s="50"/>
      <c r="C158" s="47"/>
      <c r="D158" s="48"/>
      <c r="E158" s="48"/>
      <c r="F158" s="48"/>
      <c r="G158" s="48"/>
      <c r="H158" s="52">
        <f t="shared" si="6"/>
      </c>
      <c r="I158" s="52">
        <f t="shared" si="7"/>
      </c>
      <c r="J158" s="117"/>
      <c r="K158" s="120"/>
    </row>
    <row r="159" spans="1:11" ht="18.75" customHeight="1">
      <c r="A159" s="46">
        <v>140</v>
      </c>
      <c r="B159" s="50"/>
      <c r="C159" s="47"/>
      <c r="D159" s="48"/>
      <c r="E159" s="48"/>
      <c r="F159" s="48"/>
      <c r="G159" s="48"/>
      <c r="H159" s="52">
        <f t="shared" si="6"/>
      </c>
      <c r="I159" s="52">
        <f t="shared" si="7"/>
      </c>
      <c r="J159" s="117"/>
      <c r="K159" s="120"/>
    </row>
    <row r="160" spans="1:11" ht="18.75" customHeight="1">
      <c r="A160" s="51">
        <v>141</v>
      </c>
      <c r="B160" s="50"/>
      <c r="C160" s="47"/>
      <c r="D160" s="48"/>
      <c r="E160" s="48"/>
      <c r="F160" s="48"/>
      <c r="G160" s="48"/>
      <c r="H160" s="52">
        <f t="shared" si="6"/>
      </c>
      <c r="I160" s="52">
        <f t="shared" si="7"/>
      </c>
      <c r="J160" s="117"/>
      <c r="K160" s="120"/>
    </row>
    <row r="161" spans="1:11" ht="18.75" customHeight="1">
      <c r="A161" s="46">
        <v>142</v>
      </c>
      <c r="B161" s="50"/>
      <c r="C161" s="47"/>
      <c r="D161" s="48"/>
      <c r="E161" s="48"/>
      <c r="F161" s="48"/>
      <c r="G161" s="48"/>
      <c r="H161" s="52">
        <f t="shared" si="6"/>
      </c>
      <c r="I161" s="52">
        <f t="shared" si="7"/>
      </c>
      <c r="J161" s="117"/>
      <c r="K161" s="120"/>
    </row>
    <row r="162" spans="1:11" ht="18.75" customHeight="1">
      <c r="A162" s="51">
        <v>143</v>
      </c>
      <c r="B162" s="50"/>
      <c r="C162" s="47"/>
      <c r="D162" s="48"/>
      <c r="E162" s="48"/>
      <c r="F162" s="48"/>
      <c r="G162" s="48"/>
      <c r="H162" s="52">
        <f t="shared" si="6"/>
      </c>
      <c r="I162" s="52">
        <f t="shared" si="7"/>
      </c>
      <c r="J162" s="117"/>
      <c r="K162" s="120"/>
    </row>
    <row r="163" spans="1:11" ht="18.75" customHeight="1">
      <c r="A163" s="46">
        <v>144</v>
      </c>
      <c r="B163" s="50"/>
      <c r="C163" s="47"/>
      <c r="D163" s="48"/>
      <c r="E163" s="48"/>
      <c r="F163" s="48"/>
      <c r="G163" s="48"/>
      <c r="H163" s="52">
        <f t="shared" si="6"/>
      </c>
      <c r="I163" s="52">
        <f t="shared" si="7"/>
      </c>
      <c r="J163" s="117"/>
      <c r="K163" s="120"/>
    </row>
    <row r="164" spans="1:11" ht="18.75" customHeight="1">
      <c r="A164" s="51">
        <v>145</v>
      </c>
      <c r="B164" s="50"/>
      <c r="C164" s="47"/>
      <c r="D164" s="48"/>
      <c r="E164" s="48"/>
      <c r="F164" s="48"/>
      <c r="G164" s="48"/>
      <c r="H164" s="52">
        <f t="shared" si="6"/>
      </c>
      <c r="I164" s="52">
        <f t="shared" si="7"/>
      </c>
      <c r="J164" s="117"/>
      <c r="K164" s="120"/>
    </row>
    <row r="165" spans="1:11" ht="18.75" customHeight="1">
      <c r="A165" s="46">
        <v>146</v>
      </c>
      <c r="B165" s="50"/>
      <c r="C165" s="47"/>
      <c r="D165" s="48"/>
      <c r="E165" s="48"/>
      <c r="F165" s="48"/>
      <c r="G165" s="48"/>
      <c r="H165" s="52">
        <f t="shared" si="6"/>
      </c>
      <c r="I165" s="52">
        <f t="shared" si="7"/>
      </c>
      <c r="J165" s="117"/>
      <c r="K165" s="120"/>
    </row>
    <row r="166" spans="1:11" ht="18.75" customHeight="1">
      <c r="A166" s="51">
        <v>147</v>
      </c>
      <c r="B166" s="50"/>
      <c r="C166" s="47"/>
      <c r="D166" s="48"/>
      <c r="E166" s="48"/>
      <c r="F166" s="48"/>
      <c r="G166" s="48"/>
      <c r="H166" s="52">
        <f t="shared" si="6"/>
      </c>
      <c r="I166" s="52">
        <f t="shared" si="7"/>
      </c>
      <c r="J166" s="117"/>
      <c r="K166" s="120"/>
    </row>
    <row r="167" spans="1:11" ht="18.75" customHeight="1">
      <c r="A167" s="46">
        <v>148</v>
      </c>
      <c r="B167" s="50"/>
      <c r="C167" s="47"/>
      <c r="D167" s="48"/>
      <c r="E167" s="48"/>
      <c r="F167" s="48"/>
      <c r="G167" s="48"/>
      <c r="H167" s="52">
        <f t="shared" si="6"/>
      </c>
      <c r="I167" s="52">
        <f t="shared" si="7"/>
      </c>
      <c r="J167" s="117"/>
      <c r="K167" s="120"/>
    </row>
    <row r="168" spans="1:11" ht="18.75" customHeight="1">
      <c r="A168" s="51">
        <v>149</v>
      </c>
      <c r="B168" s="50"/>
      <c r="C168" s="47"/>
      <c r="D168" s="48"/>
      <c r="E168" s="48"/>
      <c r="F168" s="48"/>
      <c r="G168" s="48"/>
      <c r="H168" s="52">
        <f t="shared" si="6"/>
      </c>
      <c r="I168" s="52">
        <f t="shared" si="7"/>
      </c>
      <c r="J168" s="117"/>
      <c r="K168" s="120"/>
    </row>
    <row r="169" spans="1:11" ht="18.75" customHeight="1">
      <c r="A169" s="46">
        <v>150</v>
      </c>
      <c r="B169" s="50"/>
      <c r="C169" s="47"/>
      <c r="D169" s="48"/>
      <c r="E169" s="48"/>
      <c r="F169" s="48"/>
      <c r="G169" s="48"/>
      <c r="H169" s="52">
        <f t="shared" si="6"/>
      </c>
      <c r="I169" s="52">
        <f t="shared" si="7"/>
      </c>
      <c r="J169" s="117"/>
      <c r="K169" s="120"/>
    </row>
    <row r="170" spans="1:11" ht="18.75" customHeight="1">
      <c r="A170" s="51">
        <v>151</v>
      </c>
      <c r="B170" s="50"/>
      <c r="C170" s="47"/>
      <c r="D170" s="48"/>
      <c r="E170" s="48"/>
      <c r="F170" s="48"/>
      <c r="G170" s="48"/>
      <c r="H170" s="52">
        <f t="shared" si="6"/>
      </c>
      <c r="I170" s="52">
        <f t="shared" si="7"/>
      </c>
      <c r="J170" s="117"/>
      <c r="K170" s="120"/>
    </row>
    <row r="171" spans="1:255" s="113" customFormat="1" ht="18.75" customHeight="1">
      <c r="A171" s="46">
        <v>152</v>
      </c>
      <c r="B171" s="50"/>
      <c r="C171" s="47"/>
      <c r="D171" s="48"/>
      <c r="E171" s="48"/>
      <c r="F171" s="48"/>
      <c r="G171" s="48"/>
      <c r="H171" s="52">
        <f t="shared" si="6"/>
      </c>
      <c r="I171" s="52">
        <f t="shared" si="7"/>
      </c>
      <c r="J171" s="117"/>
      <c r="K171" s="120"/>
      <c r="L171" s="136"/>
      <c r="M171" s="136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5"/>
      <c r="AL171" s="135"/>
      <c r="AM171" s="135"/>
      <c r="AN171" s="135"/>
      <c r="AO171" s="135"/>
      <c r="AP171" s="135"/>
      <c r="AQ171" s="135"/>
      <c r="AR171" s="135"/>
      <c r="AS171" s="135"/>
      <c r="AT171" s="135"/>
      <c r="AU171" s="135"/>
      <c r="AV171" s="135"/>
      <c r="AW171" s="135"/>
      <c r="AX171" s="135"/>
      <c r="AY171" s="135"/>
      <c r="AZ171" s="135"/>
      <c r="BA171" s="135"/>
      <c r="BB171" s="135"/>
      <c r="BC171" s="135"/>
      <c r="BD171" s="135"/>
      <c r="BE171" s="135"/>
      <c r="BF171" s="135"/>
      <c r="BG171" s="135"/>
      <c r="BH171" s="135"/>
      <c r="BI171" s="135"/>
      <c r="BJ171" s="135"/>
      <c r="BK171" s="135"/>
      <c r="BL171" s="135"/>
      <c r="BM171" s="135"/>
      <c r="BN171" s="135"/>
      <c r="BO171" s="135"/>
      <c r="BP171" s="135"/>
      <c r="BQ171" s="135"/>
      <c r="BR171" s="135"/>
      <c r="BS171" s="135"/>
      <c r="BT171" s="135"/>
      <c r="BU171" s="135"/>
      <c r="BV171" s="135"/>
      <c r="BW171" s="135"/>
      <c r="BX171" s="135"/>
      <c r="BY171" s="135"/>
      <c r="BZ171" s="135"/>
      <c r="CA171" s="135"/>
      <c r="CB171" s="135"/>
      <c r="CC171" s="135"/>
      <c r="CD171" s="135"/>
      <c r="CE171" s="135"/>
      <c r="CF171" s="135"/>
      <c r="CG171" s="135"/>
      <c r="CH171" s="135"/>
      <c r="CI171" s="135"/>
      <c r="CJ171" s="135"/>
      <c r="CK171" s="135"/>
      <c r="CL171" s="135"/>
      <c r="CM171" s="135"/>
      <c r="CN171" s="135"/>
      <c r="CO171" s="135"/>
      <c r="CP171" s="135"/>
      <c r="CQ171" s="135"/>
      <c r="CR171" s="135"/>
      <c r="CS171" s="135"/>
      <c r="CT171" s="135"/>
      <c r="CU171" s="135"/>
      <c r="CV171" s="135"/>
      <c r="CW171" s="135"/>
      <c r="CX171" s="135"/>
      <c r="CY171" s="135"/>
      <c r="CZ171" s="135"/>
      <c r="DA171" s="135"/>
      <c r="DB171" s="135"/>
      <c r="DC171" s="135"/>
      <c r="DD171" s="135"/>
      <c r="DE171" s="135"/>
      <c r="DF171" s="135"/>
      <c r="DG171" s="135"/>
      <c r="DH171" s="135"/>
      <c r="DI171" s="135"/>
      <c r="DJ171" s="135"/>
      <c r="DK171" s="135"/>
      <c r="DL171" s="135"/>
      <c r="DM171" s="135"/>
      <c r="DN171" s="135"/>
      <c r="DO171" s="135"/>
      <c r="DP171" s="135"/>
      <c r="DQ171" s="135"/>
      <c r="DR171" s="135"/>
      <c r="DS171" s="135"/>
      <c r="DT171" s="135"/>
      <c r="DU171" s="135"/>
      <c r="DV171" s="135"/>
      <c r="DW171" s="135"/>
      <c r="DX171" s="135"/>
      <c r="DY171" s="135"/>
      <c r="DZ171" s="135"/>
      <c r="EA171" s="135"/>
      <c r="EB171" s="135"/>
      <c r="EC171" s="135"/>
      <c r="ED171" s="135"/>
      <c r="EE171" s="135"/>
      <c r="EF171" s="135"/>
      <c r="EG171" s="135"/>
      <c r="EH171" s="135"/>
      <c r="EI171" s="135"/>
      <c r="EJ171" s="135"/>
      <c r="EK171" s="135"/>
      <c r="EL171" s="135"/>
      <c r="EM171" s="135"/>
      <c r="EN171" s="135"/>
      <c r="EO171" s="135"/>
      <c r="EP171" s="135"/>
      <c r="EQ171" s="135"/>
      <c r="ER171" s="135"/>
      <c r="ES171" s="135"/>
      <c r="ET171" s="135"/>
      <c r="EU171" s="135"/>
      <c r="EV171" s="135"/>
      <c r="EW171" s="135"/>
      <c r="EX171" s="135"/>
      <c r="EY171" s="135"/>
      <c r="EZ171" s="135"/>
      <c r="FA171" s="135"/>
      <c r="FB171" s="135"/>
      <c r="FC171" s="135"/>
      <c r="FD171" s="135"/>
      <c r="FE171" s="135"/>
      <c r="FF171" s="135"/>
      <c r="FG171" s="135"/>
      <c r="FH171" s="135"/>
      <c r="FI171" s="135"/>
      <c r="FJ171" s="135"/>
      <c r="FK171" s="135"/>
      <c r="FL171" s="135"/>
      <c r="FM171" s="135"/>
      <c r="FN171" s="135"/>
      <c r="FO171" s="135"/>
      <c r="FP171" s="135"/>
      <c r="FQ171" s="135"/>
      <c r="FR171" s="135"/>
      <c r="FS171" s="135"/>
      <c r="FT171" s="135"/>
      <c r="FU171" s="135"/>
      <c r="FV171" s="135"/>
      <c r="FW171" s="135"/>
      <c r="FX171" s="135"/>
      <c r="FY171" s="135"/>
      <c r="FZ171" s="135"/>
      <c r="GA171" s="135"/>
      <c r="GB171" s="135"/>
      <c r="GC171" s="135"/>
      <c r="GD171" s="135"/>
      <c r="GE171" s="135"/>
      <c r="GF171" s="135"/>
      <c r="GG171" s="135"/>
      <c r="GH171" s="135"/>
      <c r="GI171" s="135"/>
      <c r="GJ171" s="135"/>
      <c r="GK171" s="135"/>
      <c r="GL171" s="135"/>
      <c r="GM171" s="135"/>
      <c r="GN171" s="135"/>
      <c r="GO171" s="135"/>
      <c r="GP171" s="135"/>
      <c r="GQ171" s="135"/>
      <c r="GR171" s="135"/>
      <c r="GS171" s="135"/>
      <c r="GT171" s="135"/>
      <c r="GU171" s="135"/>
      <c r="GV171" s="135"/>
      <c r="GW171" s="135"/>
      <c r="GX171" s="135"/>
      <c r="GY171" s="135"/>
      <c r="GZ171" s="135"/>
      <c r="HA171" s="135"/>
      <c r="HB171" s="135"/>
      <c r="HC171" s="135"/>
      <c r="HD171" s="135"/>
      <c r="HE171" s="135"/>
      <c r="HF171" s="135"/>
      <c r="HG171" s="135"/>
      <c r="HH171" s="135"/>
      <c r="HI171" s="135"/>
      <c r="HJ171" s="135"/>
      <c r="HK171" s="135"/>
      <c r="HL171" s="135"/>
      <c r="HM171" s="135"/>
      <c r="HN171" s="135"/>
      <c r="HO171" s="135"/>
      <c r="HP171" s="135"/>
      <c r="HQ171" s="135"/>
      <c r="HR171" s="135"/>
      <c r="HS171" s="135"/>
      <c r="HT171" s="135"/>
      <c r="HU171" s="135"/>
      <c r="HV171" s="135"/>
      <c r="HW171" s="135"/>
      <c r="HX171" s="135"/>
      <c r="HY171" s="135"/>
      <c r="HZ171" s="135"/>
      <c r="IA171" s="135"/>
      <c r="IB171" s="135"/>
      <c r="IC171" s="135"/>
      <c r="ID171" s="135"/>
      <c r="IE171" s="135"/>
      <c r="IF171" s="135"/>
      <c r="IG171" s="135"/>
      <c r="IH171" s="135"/>
      <c r="II171" s="135"/>
      <c r="IJ171" s="135"/>
      <c r="IK171" s="135"/>
      <c r="IL171" s="135"/>
      <c r="IM171" s="135"/>
      <c r="IN171" s="135"/>
      <c r="IO171" s="135"/>
      <c r="IP171" s="135"/>
      <c r="IQ171" s="135"/>
      <c r="IR171" s="135"/>
      <c r="IS171" s="135"/>
      <c r="IT171" s="135"/>
      <c r="IU171" s="135"/>
    </row>
    <row r="172" spans="1:11" ht="18.75" customHeight="1">
      <c r="A172" s="51">
        <v>153</v>
      </c>
      <c r="B172" s="50"/>
      <c r="C172" s="47"/>
      <c r="D172" s="48"/>
      <c r="E172" s="48"/>
      <c r="F172" s="48"/>
      <c r="G172" s="48"/>
      <c r="H172" s="52">
        <f t="shared" si="6"/>
      </c>
      <c r="I172" s="52">
        <f t="shared" si="7"/>
      </c>
      <c r="J172" s="117"/>
      <c r="K172" s="120"/>
    </row>
    <row r="173" spans="1:11" ht="18.75" customHeight="1">
      <c r="A173" s="46">
        <v>154</v>
      </c>
      <c r="B173" s="50"/>
      <c r="C173" s="47"/>
      <c r="D173" s="48"/>
      <c r="E173" s="48"/>
      <c r="F173" s="48"/>
      <c r="G173" s="48"/>
      <c r="H173" s="52">
        <f t="shared" si="6"/>
      </c>
      <c r="I173" s="52">
        <f t="shared" si="7"/>
      </c>
      <c r="J173" s="117"/>
      <c r="K173" s="120"/>
    </row>
    <row r="174" spans="1:11" ht="18.75" customHeight="1">
      <c r="A174" s="51">
        <v>155</v>
      </c>
      <c r="B174" s="50"/>
      <c r="C174" s="47"/>
      <c r="D174" s="48"/>
      <c r="E174" s="48"/>
      <c r="F174" s="48"/>
      <c r="G174" s="48"/>
      <c r="H174" s="52">
        <f t="shared" si="6"/>
      </c>
      <c r="I174" s="52">
        <f t="shared" si="7"/>
      </c>
      <c r="J174" s="117"/>
      <c r="K174" s="120"/>
    </row>
    <row r="175" spans="1:11" ht="18.75" customHeight="1">
      <c r="A175" s="46">
        <v>156</v>
      </c>
      <c r="B175" s="50"/>
      <c r="C175" s="47"/>
      <c r="D175" s="48"/>
      <c r="E175" s="48"/>
      <c r="F175" s="48"/>
      <c r="G175" s="48"/>
      <c r="H175" s="52">
        <f t="shared" si="6"/>
      </c>
      <c r="I175" s="52">
        <f t="shared" si="7"/>
      </c>
      <c r="J175" s="117"/>
      <c r="K175" s="120"/>
    </row>
    <row r="176" spans="1:11" ht="18.75" customHeight="1">
      <c r="A176" s="51">
        <v>157</v>
      </c>
      <c r="B176" s="50"/>
      <c r="C176" s="47"/>
      <c r="D176" s="48"/>
      <c r="E176" s="48"/>
      <c r="F176" s="48"/>
      <c r="G176" s="48"/>
      <c r="H176" s="52">
        <f t="shared" si="6"/>
      </c>
      <c r="I176" s="52">
        <f t="shared" si="7"/>
      </c>
      <c r="J176" s="117"/>
      <c r="K176" s="120"/>
    </row>
    <row r="177" spans="1:11" ht="18.75" customHeight="1">
      <c r="A177" s="46">
        <v>158</v>
      </c>
      <c r="B177" s="50"/>
      <c r="C177" s="47"/>
      <c r="D177" s="48"/>
      <c r="E177" s="48"/>
      <c r="F177" s="48"/>
      <c r="G177" s="48"/>
      <c r="H177" s="52">
        <f t="shared" si="6"/>
      </c>
      <c r="I177" s="52">
        <f t="shared" si="7"/>
      </c>
      <c r="J177" s="117"/>
      <c r="K177" s="120"/>
    </row>
    <row r="178" spans="1:11" ht="18.75" customHeight="1">
      <c r="A178" s="51">
        <v>159</v>
      </c>
      <c r="B178" s="50"/>
      <c r="C178" s="47"/>
      <c r="D178" s="48"/>
      <c r="E178" s="48"/>
      <c r="F178" s="48"/>
      <c r="G178" s="48"/>
      <c r="H178" s="52">
        <f t="shared" si="6"/>
      </c>
      <c r="I178" s="52">
        <f t="shared" si="7"/>
      </c>
      <c r="J178" s="117"/>
      <c r="K178" s="120"/>
    </row>
    <row r="179" spans="1:11" ht="18.75" customHeight="1">
      <c r="A179" s="46">
        <v>160</v>
      </c>
      <c r="B179" s="53"/>
      <c r="C179" s="47"/>
      <c r="D179" s="48"/>
      <c r="E179" s="48"/>
      <c r="F179" s="48"/>
      <c r="G179" s="48"/>
      <c r="H179" s="52">
        <f t="shared" si="6"/>
      </c>
      <c r="I179" s="52">
        <f t="shared" si="7"/>
      </c>
      <c r="J179" s="118"/>
      <c r="K179" s="121"/>
    </row>
    <row r="180" spans="1:11" ht="18.75" customHeight="1">
      <c r="A180" s="54"/>
      <c r="B180" s="55"/>
      <c r="C180" s="56" t="s">
        <v>29</v>
      </c>
      <c r="D180" s="57">
        <f aca="true" t="shared" si="8" ref="D180:I180">SUM(D20:D179)</f>
        <v>0</v>
      </c>
      <c r="E180" s="57">
        <f t="shared" si="8"/>
        <v>0</v>
      </c>
      <c r="F180" s="57">
        <f t="shared" si="8"/>
        <v>0</v>
      </c>
      <c r="G180" s="57">
        <f t="shared" si="8"/>
        <v>0</v>
      </c>
      <c r="H180" s="57">
        <f t="shared" si="8"/>
        <v>0</v>
      </c>
      <c r="I180" s="57">
        <f t="shared" si="8"/>
        <v>0</v>
      </c>
      <c r="J180" s="130"/>
      <c r="K180" s="131"/>
    </row>
    <row r="181" spans="1:11" s="65" customFormat="1" ht="23.25" customHeight="1">
      <c r="A181" s="58"/>
      <c r="B181" s="59" t="s">
        <v>30</v>
      </c>
      <c r="C181" s="60"/>
      <c r="D181" s="60"/>
      <c r="E181" s="61" t="s">
        <v>31</v>
      </c>
      <c r="F181" s="62"/>
      <c r="G181" s="60"/>
      <c r="H181" s="60"/>
      <c r="I181" s="63"/>
      <c r="J181" s="114"/>
      <c r="K181" s="64"/>
    </row>
    <row r="182" spans="1:11" s="65" customFormat="1" ht="23.25" customHeight="1">
      <c r="A182" s="66"/>
      <c r="B182" s="67" t="s">
        <v>32</v>
      </c>
      <c r="C182" s="68"/>
      <c r="D182" s="68"/>
      <c r="E182" s="69" t="s">
        <v>33</v>
      </c>
      <c r="F182" s="70"/>
      <c r="G182" s="68"/>
      <c r="H182" s="68"/>
      <c r="I182" s="63"/>
      <c r="J182" s="114"/>
      <c r="K182" s="64"/>
    </row>
    <row r="183" spans="1:11" s="65" customFormat="1" ht="23.25" customHeight="1">
      <c r="A183" s="66"/>
      <c r="B183" s="67" t="s">
        <v>34</v>
      </c>
      <c r="C183" s="68"/>
      <c r="D183" s="68"/>
      <c r="E183" s="69" t="s">
        <v>34</v>
      </c>
      <c r="F183" s="70"/>
      <c r="G183" s="68"/>
      <c r="H183" s="68"/>
      <c r="I183" s="63"/>
      <c r="J183" s="114"/>
      <c r="K183" s="64"/>
    </row>
    <row r="184" spans="1:11" s="65" customFormat="1" ht="23.25" customHeight="1">
      <c r="A184" s="66"/>
      <c r="B184" s="67" t="s">
        <v>35</v>
      </c>
      <c r="C184" s="68"/>
      <c r="D184" s="68"/>
      <c r="E184" s="69" t="s">
        <v>35</v>
      </c>
      <c r="F184" s="70"/>
      <c r="G184" s="68"/>
      <c r="H184" s="68"/>
      <c r="I184" s="63"/>
      <c r="J184" s="114"/>
      <c r="K184" s="64"/>
    </row>
    <row r="185" spans="1:11" s="65" customFormat="1" ht="13.5" customHeight="1" thickBot="1">
      <c r="A185" s="71"/>
      <c r="B185" s="72"/>
      <c r="C185" s="73"/>
      <c r="D185" s="73"/>
      <c r="E185" s="74"/>
      <c r="F185" s="75"/>
      <c r="G185" s="75"/>
      <c r="H185" s="73"/>
      <c r="I185" s="73"/>
      <c r="J185" s="115"/>
      <c r="K185" s="76"/>
    </row>
    <row r="186" spans="2:11" s="1" customFormat="1" ht="12" customHeight="1">
      <c r="B186" s="77"/>
      <c r="K186" s="78" t="s">
        <v>103</v>
      </c>
    </row>
  </sheetData>
  <sheetProtection password="E2E7" sheet="1"/>
  <mergeCells count="510">
    <mergeCell ref="B16:B18"/>
    <mergeCell ref="A1:K1"/>
    <mergeCell ref="J2:K2"/>
    <mergeCell ref="J3:K3"/>
    <mergeCell ref="J4:K4"/>
    <mergeCell ref="D5:E5"/>
    <mergeCell ref="J5:K5"/>
    <mergeCell ref="J6:K7"/>
    <mergeCell ref="E8:G8"/>
    <mergeCell ref="J8:K8"/>
    <mergeCell ref="E10:G10"/>
    <mergeCell ref="J10:K10"/>
    <mergeCell ref="J11:K12"/>
    <mergeCell ref="E12:G12"/>
    <mergeCell ref="L42:M42"/>
    <mergeCell ref="E14:G14"/>
    <mergeCell ref="J14:K14"/>
    <mergeCell ref="J16:J18"/>
    <mergeCell ref="D17:E17"/>
    <mergeCell ref="F17:G17"/>
    <mergeCell ref="H17:I17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P42:AQ42"/>
    <mergeCell ref="AR42:AS42"/>
    <mergeCell ref="AT42:AU42"/>
    <mergeCell ref="AV42:AW42"/>
    <mergeCell ref="AX42:AY42"/>
    <mergeCell ref="AZ42:BA42"/>
    <mergeCell ref="BB42:BC42"/>
    <mergeCell ref="BD42:BE42"/>
    <mergeCell ref="BF42:BG42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CB42:CC42"/>
    <mergeCell ref="CD42:CE42"/>
    <mergeCell ref="CF42:CG42"/>
    <mergeCell ref="CH42:CI42"/>
    <mergeCell ref="CJ42:CK42"/>
    <mergeCell ref="CL42:CM42"/>
    <mergeCell ref="CN42:CO42"/>
    <mergeCell ref="CP42:CQ42"/>
    <mergeCell ref="CR42:CS42"/>
    <mergeCell ref="CT42:CU42"/>
    <mergeCell ref="CV42:CW42"/>
    <mergeCell ref="CX42:CY42"/>
    <mergeCell ref="CZ42:DA42"/>
    <mergeCell ref="DB42:DC42"/>
    <mergeCell ref="DD42:DE42"/>
    <mergeCell ref="DF42:DG42"/>
    <mergeCell ref="DH42:DI42"/>
    <mergeCell ref="DJ42:DK42"/>
    <mergeCell ref="DL42:DM42"/>
    <mergeCell ref="DN42:DO42"/>
    <mergeCell ref="DP42:DQ42"/>
    <mergeCell ref="DR42:DS42"/>
    <mergeCell ref="DT42:DU42"/>
    <mergeCell ref="DV42:DW42"/>
    <mergeCell ref="DX42:DY42"/>
    <mergeCell ref="DZ42:EA42"/>
    <mergeCell ref="EB42:EC42"/>
    <mergeCell ref="ED42:EE42"/>
    <mergeCell ref="EF42:EG42"/>
    <mergeCell ref="EH42:EI42"/>
    <mergeCell ref="EJ42:EK42"/>
    <mergeCell ref="EL42:EM42"/>
    <mergeCell ref="EN42:EO42"/>
    <mergeCell ref="EP42:EQ42"/>
    <mergeCell ref="ER42:ES42"/>
    <mergeCell ref="ET42:EU42"/>
    <mergeCell ref="EV42:EW42"/>
    <mergeCell ref="EX42:EY42"/>
    <mergeCell ref="EZ42:FA42"/>
    <mergeCell ref="FB42:FC42"/>
    <mergeCell ref="FD42:FE42"/>
    <mergeCell ref="FF42:FG42"/>
    <mergeCell ref="FH42:FI42"/>
    <mergeCell ref="FJ42:FK42"/>
    <mergeCell ref="FL42:FM42"/>
    <mergeCell ref="FN42:FO42"/>
    <mergeCell ref="FP42:FQ42"/>
    <mergeCell ref="FR42:FS42"/>
    <mergeCell ref="FT42:FU42"/>
    <mergeCell ref="FV42:FW42"/>
    <mergeCell ref="FX42:FY42"/>
    <mergeCell ref="FZ42:GA42"/>
    <mergeCell ref="GB42:GC42"/>
    <mergeCell ref="GD42:GE42"/>
    <mergeCell ref="GF42:GG42"/>
    <mergeCell ref="GH42:GI42"/>
    <mergeCell ref="GJ42:GK42"/>
    <mergeCell ref="GL42:GM42"/>
    <mergeCell ref="GN42:GO42"/>
    <mergeCell ref="GP42:GQ42"/>
    <mergeCell ref="GR42:GS42"/>
    <mergeCell ref="GT42:GU42"/>
    <mergeCell ref="GV42:GW42"/>
    <mergeCell ref="GX42:GY42"/>
    <mergeCell ref="GZ42:HA42"/>
    <mergeCell ref="HB42:HC42"/>
    <mergeCell ref="HD42:HE42"/>
    <mergeCell ref="HF42:HG42"/>
    <mergeCell ref="HH42:HI42"/>
    <mergeCell ref="HJ42:HK42"/>
    <mergeCell ref="HL42:HM42"/>
    <mergeCell ref="HN42:HO42"/>
    <mergeCell ref="HP42:HQ42"/>
    <mergeCell ref="HR42:HS42"/>
    <mergeCell ref="HT42:HU42"/>
    <mergeCell ref="HV42:HW42"/>
    <mergeCell ref="HX42:HY42"/>
    <mergeCell ref="HZ42:IA42"/>
    <mergeCell ref="IB42:IC42"/>
    <mergeCell ref="ID42:IE42"/>
    <mergeCell ref="IF42:IG42"/>
    <mergeCell ref="IH42:II42"/>
    <mergeCell ref="IJ42:IK42"/>
    <mergeCell ref="IT42:IU42"/>
    <mergeCell ref="IL42:IM42"/>
    <mergeCell ref="IN42:IO42"/>
    <mergeCell ref="IP42:IQ42"/>
    <mergeCell ref="IR42:IS42"/>
    <mergeCell ref="L85:M85"/>
    <mergeCell ref="N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AR85:AS85"/>
    <mergeCell ref="AT85:AU85"/>
    <mergeCell ref="AV85:AW85"/>
    <mergeCell ref="AX85:AY85"/>
    <mergeCell ref="AZ85:BA85"/>
    <mergeCell ref="BB85:BC85"/>
    <mergeCell ref="BD85:BE85"/>
    <mergeCell ref="BF85:BG85"/>
    <mergeCell ref="BH85:BI85"/>
    <mergeCell ref="BJ85:BK85"/>
    <mergeCell ref="BL85:BM85"/>
    <mergeCell ref="BN85:BO85"/>
    <mergeCell ref="BP85:BQ85"/>
    <mergeCell ref="BR85:BS85"/>
    <mergeCell ref="BT85:BU85"/>
    <mergeCell ref="BV85:BW85"/>
    <mergeCell ref="BX85:BY85"/>
    <mergeCell ref="BZ85:CA85"/>
    <mergeCell ref="CB85:CC85"/>
    <mergeCell ref="CD85:CE85"/>
    <mergeCell ref="CF85:CG85"/>
    <mergeCell ref="CH85:CI85"/>
    <mergeCell ref="CJ85:CK85"/>
    <mergeCell ref="CL85:CM85"/>
    <mergeCell ref="CN85:CO85"/>
    <mergeCell ref="CP85:CQ85"/>
    <mergeCell ref="CR85:CS85"/>
    <mergeCell ref="CT85:CU85"/>
    <mergeCell ref="CV85:CW85"/>
    <mergeCell ref="CX85:CY85"/>
    <mergeCell ref="CZ85:DA85"/>
    <mergeCell ref="DB85:DC85"/>
    <mergeCell ref="DD85:DE85"/>
    <mergeCell ref="DF85:DG85"/>
    <mergeCell ref="DH85:DI85"/>
    <mergeCell ref="DJ85:DK85"/>
    <mergeCell ref="DL85:DM85"/>
    <mergeCell ref="DN85:DO85"/>
    <mergeCell ref="DP85:DQ85"/>
    <mergeCell ref="DR85:DS85"/>
    <mergeCell ref="DT85:DU85"/>
    <mergeCell ref="DV85:DW85"/>
    <mergeCell ref="DX85:DY85"/>
    <mergeCell ref="DZ85:EA85"/>
    <mergeCell ref="EB85:EC85"/>
    <mergeCell ref="ED85:EE85"/>
    <mergeCell ref="EF85:EG85"/>
    <mergeCell ref="EH85:EI85"/>
    <mergeCell ref="EJ85:EK85"/>
    <mergeCell ref="EL85:EM85"/>
    <mergeCell ref="EN85:EO85"/>
    <mergeCell ref="EP85:EQ85"/>
    <mergeCell ref="ER85:ES85"/>
    <mergeCell ref="ET85:EU85"/>
    <mergeCell ref="EV85:EW85"/>
    <mergeCell ref="EX85:EY85"/>
    <mergeCell ref="EZ85:FA85"/>
    <mergeCell ref="FB85:FC85"/>
    <mergeCell ref="FD85:FE85"/>
    <mergeCell ref="FF85:FG85"/>
    <mergeCell ref="FH85:FI85"/>
    <mergeCell ref="FJ85:FK85"/>
    <mergeCell ref="FL85:FM85"/>
    <mergeCell ref="FN85:FO85"/>
    <mergeCell ref="FP85:FQ85"/>
    <mergeCell ref="FR85:FS85"/>
    <mergeCell ref="FT85:FU85"/>
    <mergeCell ref="FV85:FW85"/>
    <mergeCell ref="FX85:FY85"/>
    <mergeCell ref="FZ85:GA85"/>
    <mergeCell ref="GB85:GC85"/>
    <mergeCell ref="GD85:GE85"/>
    <mergeCell ref="GF85:GG85"/>
    <mergeCell ref="GH85:GI85"/>
    <mergeCell ref="GJ85:GK85"/>
    <mergeCell ref="GL85:GM85"/>
    <mergeCell ref="GN85:GO85"/>
    <mergeCell ref="GP85:GQ85"/>
    <mergeCell ref="GR85:GS85"/>
    <mergeCell ref="GT85:GU85"/>
    <mergeCell ref="GV85:GW85"/>
    <mergeCell ref="GX85:GY85"/>
    <mergeCell ref="GZ85:HA85"/>
    <mergeCell ref="HB85:HC85"/>
    <mergeCell ref="HD85:HE85"/>
    <mergeCell ref="HF85:HG85"/>
    <mergeCell ref="HH85:HI85"/>
    <mergeCell ref="HJ85:HK85"/>
    <mergeCell ref="HX85:HY85"/>
    <mergeCell ref="HZ85:IA85"/>
    <mergeCell ref="HL85:HM85"/>
    <mergeCell ref="HN85:HO85"/>
    <mergeCell ref="HP85:HQ85"/>
    <mergeCell ref="HR85:HS85"/>
    <mergeCell ref="IT85:IU85"/>
    <mergeCell ref="IJ85:IK85"/>
    <mergeCell ref="IL85:IM85"/>
    <mergeCell ref="IN85:IO85"/>
    <mergeCell ref="IP85:IQ85"/>
    <mergeCell ref="L128:M128"/>
    <mergeCell ref="N128:O128"/>
    <mergeCell ref="P128:Q128"/>
    <mergeCell ref="IR85:IS85"/>
    <mergeCell ref="IB85:IC85"/>
    <mergeCell ref="ID85:IE85"/>
    <mergeCell ref="IF85:IG85"/>
    <mergeCell ref="IH85:II85"/>
    <mergeCell ref="HT85:HU85"/>
    <mergeCell ref="HV85:HW85"/>
    <mergeCell ref="R128:S128"/>
    <mergeCell ref="T128:U128"/>
    <mergeCell ref="V128:W128"/>
    <mergeCell ref="X128:Y128"/>
    <mergeCell ref="Z128:AA128"/>
    <mergeCell ref="AB128:AC128"/>
    <mergeCell ref="AD128:AE128"/>
    <mergeCell ref="AF128:AG128"/>
    <mergeCell ref="AH128:AI128"/>
    <mergeCell ref="AJ128:AK128"/>
    <mergeCell ref="AL128:AM128"/>
    <mergeCell ref="AN128:AO128"/>
    <mergeCell ref="AP128:AQ128"/>
    <mergeCell ref="AR128:AS128"/>
    <mergeCell ref="AT128:AU128"/>
    <mergeCell ref="AV128:AW128"/>
    <mergeCell ref="AX128:AY128"/>
    <mergeCell ref="AZ128:BA128"/>
    <mergeCell ref="BB128:BC128"/>
    <mergeCell ref="BD128:BE128"/>
    <mergeCell ref="BF128:BG128"/>
    <mergeCell ref="BH128:BI128"/>
    <mergeCell ref="BJ128:BK128"/>
    <mergeCell ref="BL128:BM128"/>
    <mergeCell ref="BN128:BO128"/>
    <mergeCell ref="BP128:BQ128"/>
    <mergeCell ref="BR128:BS128"/>
    <mergeCell ref="BT128:BU128"/>
    <mergeCell ref="BV128:BW128"/>
    <mergeCell ref="BX128:BY128"/>
    <mergeCell ref="BZ128:CA128"/>
    <mergeCell ref="CB128:CC128"/>
    <mergeCell ref="CD128:CE128"/>
    <mergeCell ref="CF128:CG128"/>
    <mergeCell ref="CH128:CI128"/>
    <mergeCell ref="CJ128:CK128"/>
    <mergeCell ref="CL128:CM128"/>
    <mergeCell ref="CN128:CO128"/>
    <mergeCell ref="CP128:CQ128"/>
    <mergeCell ref="CR128:CS128"/>
    <mergeCell ref="CT128:CU128"/>
    <mergeCell ref="CV128:CW128"/>
    <mergeCell ref="CX128:CY128"/>
    <mergeCell ref="CZ128:DA128"/>
    <mergeCell ref="DB128:DC128"/>
    <mergeCell ref="DD128:DE128"/>
    <mergeCell ref="DF128:DG128"/>
    <mergeCell ref="DH128:DI128"/>
    <mergeCell ref="DJ128:DK128"/>
    <mergeCell ref="DL128:DM128"/>
    <mergeCell ref="DN128:DO128"/>
    <mergeCell ref="DP128:DQ128"/>
    <mergeCell ref="DR128:DS128"/>
    <mergeCell ref="DT128:DU128"/>
    <mergeCell ref="DV128:DW128"/>
    <mergeCell ref="DX128:DY128"/>
    <mergeCell ref="DZ128:EA128"/>
    <mergeCell ref="EB128:EC128"/>
    <mergeCell ref="ED128:EE128"/>
    <mergeCell ref="EF128:EG128"/>
    <mergeCell ref="EH128:EI128"/>
    <mergeCell ref="EJ128:EK128"/>
    <mergeCell ref="EL128:EM128"/>
    <mergeCell ref="EN128:EO128"/>
    <mergeCell ref="EP128:EQ128"/>
    <mergeCell ref="ER128:ES128"/>
    <mergeCell ref="ET128:EU128"/>
    <mergeCell ref="EV128:EW128"/>
    <mergeCell ref="EX128:EY128"/>
    <mergeCell ref="EZ128:FA128"/>
    <mergeCell ref="FB128:FC128"/>
    <mergeCell ref="FD128:FE128"/>
    <mergeCell ref="FF128:FG128"/>
    <mergeCell ref="FH128:FI128"/>
    <mergeCell ref="FJ128:FK128"/>
    <mergeCell ref="FL128:FM128"/>
    <mergeCell ref="FN128:FO128"/>
    <mergeCell ref="FP128:FQ128"/>
    <mergeCell ref="FR128:FS128"/>
    <mergeCell ref="FT128:FU128"/>
    <mergeCell ref="FV128:FW128"/>
    <mergeCell ref="FX128:FY128"/>
    <mergeCell ref="FZ128:GA128"/>
    <mergeCell ref="GB128:GC128"/>
    <mergeCell ref="GD128:GE128"/>
    <mergeCell ref="GF128:GG128"/>
    <mergeCell ref="GH128:GI128"/>
    <mergeCell ref="GJ128:GK128"/>
    <mergeCell ref="GL128:GM128"/>
    <mergeCell ref="GN128:GO128"/>
    <mergeCell ref="GP128:GQ128"/>
    <mergeCell ref="GR128:GS128"/>
    <mergeCell ref="GT128:GU128"/>
    <mergeCell ref="GV128:GW128"/>
    <mergeCell ref="GX128:GY128"/>
    <mergeCell ref="GZ128:HA128"/>
    <mergeCell ref="HB128:HC128"/>
    <mergeCell ref="HD128:HE128"/>
    <mergeCell ref="HF128:HG128"/>
    <mergeCell ref="HH128:HI128"/>
    <mergeCell ref="HV128:HW128"/>
    <mergeCell ref="HX128:HY128"/>
    <mergeCell ref="HJ128:HK128"/>
    <mergeCell ref="HL128:HM128"/>
    <mergeCell ref="HN128:HO128"/>
    <mergeCell ref="HP128:HQ128"/>
    <mergeCell ref="IT128:IU128"/>
    <mergeCell ref="IH128:II128"/>
    <mergeCell ref="IJ128:IK128"/>
    <mergeCell ref="IL128:IM128"/>
    <mergeCell ref="IN128:IO128"/>
    <mergeCell ref="L171:M171"/>
    <mergeCell ref="N171:O171"/>
    <mergeCell ref="IP128:IQ128"/>
    <mergeCell ref="IR128:IS128"/>
    <mergeCell ref="HZ128:IA128"/>
    <mergeCell ref="IB128:IC128"/>
    <mergeCell ref="ID128:IE128"/>
    <mergeCell ref="IF128:IG128"/>
    <mergeCell ref="HR128:HS128"/>
    <mergeCell ref="HT128:HU128"/>
    <mergeCell ref="P171:Q171"/>
    <mergeCell ref="R171:S171"/>
    <mergeCell ref="T171:U171"/>
    <mergeCell ref="V171:W171"/>
    <mergeCell ref="X171:Y171"/>
    <mergeCell ref="Z171:AA171"/>
    <mergeCell ref="AB171:AC171"/>
    <mergeCell ref="AD171:AE171"/>
    <mergeCell ref="AF171:AG171"/>
    <mergeCell ref="AH171:AI171"/>
    <mergeCell ref="AJ171:AK171"/>
    <mergeCell ref="AL171:AM171"/>
    <mergeCell ref="AN171:AO171"/>
    <mergeCell ref="AP171:AQ171"/>
    <mergeCell ref="AR171:AS171"/>
    <mergeCell ref="AT171:AU171"/>
    <mergeCell ref="AV171:AW171"/>
    <mergeCell ref="AX171:AY171"/>
    <mergeCell ref="AZ171:BA171"/>
    <mergeCell ref="BB171:BC171"/>
    <mergeCell ref="BD171:BE171"/>
    <mergeCell ref="BF171:BG171"/>
    <mergeCell ref="BH171:BI171"/>
    <mergeCell ref="BJ171:BK171"/>
    <mergeCell ref="BL171:BM171"/>
    <mergeCell ref="BN171:BO171"/>
    <mergeCell ref="BP171:BQ171"/>
    <mergeCell ref="BR171:BS171"/>
    <mergeCell ref="BT171:BU171"/>
    <mergeCell ref="BV171:BW171"/>
    <mergeCell ref="BX171:BY171"/>
    <mergeCell ref="BZ171:CA171"/>
    <mergeCell ref="CB171:CC171"/>
    <mergeCell ref="CD171:CE171"/>
    <mergeCell ref="CF171:CG171"/>
    <mergeCell ref="CH171:CI171"/>
    <mergeCell ref="CJ171:CK171"/>
    <mergeCell ref="CL171:CM171"/>
    <mergeCell ref="CN171:CO171"/>
    <mergeCell ref="CP171:CQ171"/>
    <mergeCell ref="CR171:CS171"/>
    <mergeCell ref="CT171:CU171"/>
    <mergeCell ref="CV171:CW171"/>
    <mergeCell ref="CX171:CY171"/>
    <mergeCell ref="CZ171:DA171"/>
    <mergeCell ref="DB171:DC171"/>
    <mergeCell ref="DD171:DE171"/>
    <mergeCell ref="DF171:DG171"/>
    <mergeCell ref="DH171:DI171"/>
    <mergeCell ref="DJ171:DK171"/>
    <mergeCell ref="DL171:DM171"/>
    <mergeCell ref="DN171:DO171"/>
    <mergeCell ref="DP171:DQ171"/>
    <mergeCell ref="DR171:DS171"/>
    <mergeCell ref="DT171:DU171"/>
    <mergeCell ref="DV171:DW171"/>
    <mergeCell ref="DX171:DY171"/>
    <mergeCell ref="DZ171:EA171"/>
    <mergeCell ref="EB171:EC171"/>
    <mergeCell ref="ED171:EE171"/>
    <mergeCell ref="EF171:EG171"/>
    <mergeCell ref="EH171:EI171"/>
    <mergeCell ref="EJ171:EK171"/>
    <mergeCell ref="EL171:EM171"/>
    <mergeCell ref="EN171:EO171"/>
    <mergeCell ref="EP171:EQ171"/>
    <mergeCell ref="ER171:ES171"/>
    <mergeCell ref="ET171:EU171"/>
    <mergeCell ref="EV171:EW171"/>
    <mergeCell ref="EX171:EY171"/>
    <mergeCell ref="EZ171:FA171"/>
    <mergeCell ref="FB171:FC171"/>
    <mergeCell ref="FD171:FE171"/>
    <mergeCell ref="FF171:FG171"/>
    <mergeCell ref="FH171:FI171"/>
    <mergeCell ref="FJ171:FK171"/>
    <mergeCell ref="FL171:FM171"/>
    <mergeCell ref="FN171:FO171"/>
    <mergeCell ref="FP171:FQ171"/>
    <mergeCell ref="FR171:FS171"/>
    <mergeCell ref="FT171:FU171"/>
    <mergeCell ref="FV171:FW171"/>
    <mergeCell ref="FX171:FY171"/>
    <mergeCell ref="FZ171:GA171"/>
    <mergeCell ref="GB171:GC171"/>
    <mergeCell ref="GD171:GE171"/>
    <mergeCell ref="GF171:GG171"/>
    <mergeCell ref="GH171:GI171"/>
    <mergeCell ref="GJ171:GK171"/>
    <mergeCell ref="GL171:GM171"/>
    <mergeCell ref="GN171:GO171"/>
    <mergeCell ref="GP171:GQ171"/>
    <mergeCell ref="GR171:GS171"/>
    <mergeCell ref="GT171:GU171"/>
    <mergeCell ref="GV171:GW171"/>
    <mergeCell ref="GX171:GY171"/>
    <mergeCell ref="GZ171:HA171"/>
    <mergeCell ref="HB171:HC171"/>
    <mergeCell ref="HD171:HE171"/>
    <mergeCell ref="HF171:HG171"/>
    <mergeCell ref="HT171:HU171"/>
    <mergeCell ref="HV171:HW171"/>
    <mergeCell ref="HH171:HI171"/>
    <mergeCell ref="HJ171:HK171"/>
    <mergeCell ref="HL171:HM171"/>
    <mergeCell ref="HN171:HO171"/>
    <mergeCell ref="IR171:IS171"/>
    <mergeCell ref="IT171:IU171"/>
    <mergeCell ref="IF171:IG171"/>
    <mergeCell ref="IH171:II171"/>
    <mergeCell ref="IJ171:IK171"/>
    <mergeCell ref="IL171:IM171"/>
    <mergeCell ref="J180:K180"/>
    <mergeCell ref="K16:K18"/>
    <mergeCell ref="IN171:IO171"/>
    <mergeCell ref="IP171:IQ171"/>
    <mergeCell ref="HX171:HY171"/>
    <mergeCell ref="HZ171:IA171"/>
    <mergeCell ref="IB171:IC171"/>
    <mergeCell ref="ID171:IE171"/>
    <mergeCell ref="HP171:HQ171"/>
    <mergeCell ref="HR171:HS171"/>
  </mergeCells>
  <dataValidations count="12">
    <dataValidation type="textLength" operator="equal" allowBlank="1" showErrorMessage="1" errorTitle="ข้อผิดพลาด" error="กรุณาใส่ รหัสจังหวัด เป็น&#10;ตัวเลขจำนวน 4 หลัก !" sqref="D14">
      <formula1>4</formula1>
    </dataValidation>
    <dataValidation type="decimal" operator="lessThanOrEqual" allowBlank="1" showErrorMessage="1" errorTitle="ข้อผิดพลาด" error="กรุณาใส่จำนวนเงินเป็นตัวเลขที่ถูกต้อง" sqref="D20:G179">
      <formula1>99999999999</formula1>
    </dataValidation>
    <dataValidation type="textLength" operator="equal" allowBlank="1" showErrorMessage="1" errorTitle="ข้อผิดพลาด" error="กรุณาใส่ รหัสบัญชีแยกประเภททั่วไป เป็น&#10;ตัวเลขจำนวน 10 หลัก !" sqref="B20:B179 C148 C105">
      <formula1>10</formula1>
    </dataValidation>
    <dataValidation type="date" operator="greaterThanOrEqual" allowBlank="1" showErrorMessage="1" errorTitle="ข้อผิดพลาด" error="กรุณาใส่ข้อมูลวันที่ให้ถูกต้อง&#10;dd/mm/yyyy หรือ mm/dd/yyyy&#10;ขึ้นอยู่กับระบบของแต่ละ&#10;เครื่องที่ได้กำหนดไว้ !" sqref="J5">
      <formula1>37987</formula1>
    </dataValidation>
    <dataValidation type="textLength" operator="equal" allowBlank="1" showErrorMessage="1" errorTitle="ข้อผิดพลาด" error="กรุณาใส่ รหัสหน่วยเบิกจ่าย เป็น&#10;ตัวเลขจำนวน 10 หลัก !" sqref="D10">
      <formula1>10</formula1>
    </dataValidation>
    <dataValidation type="textLength" operator="equal" allowBlank="1" showErrorMessage="1" errorTitle="ข้อผิดพลาด" error="กรุณาใส่ รหัสหน่วยงาน เป็น&#10;ตัวเลขจำนวน 4 หลัก !" sqref="D8">
      <formula1>4</formula1>
    </dataValidation>
    <dataValidation type="textLength" operator="equal" allowBlank="1" showErrorMessage="1" errorTitle="ข้อผิดพลาด" error="กรุณาใส่ &quot;รหัส Business Partner&quot; &#10;เป็นตัวเลขจำนวน 6 หลัก !!" sqref="J180:K180">
      <formula1>6</formula1>
    </dataValidation>
    <dataValidation operator="equal" allowBlank="1" showErrorMessage="1" errorTitle="ข้อผิดพลาด" error="กรุณาใส่ รหัสบัญชีแยกประเภททั่วไป เป็น&#10;ตัวเลขจำนวน 10 หลัก !" sqref="C21:C62 C150:C179 C107:C147 C64:C104">
      <formula1>0</formula1>
    </dataValidation>
    <dataValidation type="textLength" allowBlank="1" showErrorMessage="1" errorTitle="ข้อผิดพลาด" error="กรุณาใส่ &quot;รหัส Business Partner&quot; &#10;เป็นตัวเลขจำนวน 5-6 หลัก !!" sqref="K20:K179">
      <formula1>5</formula1>
      <formula2>6</formula2>
    </dataValidation>
    <dataValidation operator="equal" allowBlank="1" showErrorMessage="1" errorTitle="ข้อผิดพลาด" error="กรุณาใส่ รหัสหน่วยงาน เป็น&#10;ตัวเลขจำนวน 4 หลัก !" sqref="E8:F8 E14:F14 E12:F12 E10:F10">
      <formula1>0</formula1>
    </dataValidation>
    <dataValidation type="textLength" operator="equal" allowBlank="1" showErrorMessage="1" errorTitle="ข้อผิดพลาด" error="กรุณาใส่ รหัสกิจกรรมย่อย เป็น&#10;ตัวเลขจำนวน 12 หลัก !" sqref="J20:J179">
      <formula1>12</formula1>
    </dataValidation>
    <dataValidation type="textLength" operator="equal" allowBlank="1" showErrorMessage="1" errorTitle="ข้อผิดพลาด" error="กรุณาใส่ รหัสศูนย์ต้นทุน เป็น&#10;ตัวเลขจำนวน 10 หลัก !" sqref="D12">
      <formula1>10</formula1>
    </dataValidation>
  </dataValidations>
  <printOptions/>
  <pageMargins left="0" right="0" top="0.43" bottom="0.4" header="0.17" footer="0.27"/>
  <pageSetup horizontalDpi="300" verticalDpi="300" orientation="landscape" paperSize="9" r:id="rId2"/>
  <headerFooter alignWithMargins="0">
    <oddHeader>&amp;RGFMIS. บช11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67"/>
  <sheetViews>
    <sheetView zoomScale="85" zoomScaleNormal="85" zoomScalePageLayoutView="0" workbookViewId="0" topLeftCell="A1">
      <selection activeCell="B17" sqref="B17"/>
    </sheetView>
  </sheetViews>
  <sheetFormatPr defaultColWidth="0" defaultRowHeight="12.75" zeroHeight="1"/>
  <cols>
    <col min="1" max="1" width="17.28125" style="79" customWidth="1"/>
    <col min="2" max="2" width="13.421875" style="79" customWidth="1"/>
    <col min="3" max="3" width="13.8515625" style="79" customWidth="1"/>
    <col min="4" max="4" width="12.28125" style="79" customWidth="1"/>
    <col min="5" max="6" width="10.00390625" style="79" customWidth="1"/>
    <col min="7" max="7" width="10.8515625" style="79" customWidth="1"/>
    <col min="8" max="8" width="9.8515625" style="79" customWidth="1"/>
    <col min="9" max="9" width="9.28125" style="79" customWidth="1"/>
    <col min="10" max="11" width="9.421875" style="79" customWidth="1"/>
    <col min="12" max="12" width="10.00390625" style="79" customWidth="1"/>
    <col min="13" max="13" width="14.421875" style="79" customWidth="1"/>
    <col min="14" max="14" width="9.7109375" style="79" customWidth="1"/>
    <col min="15" max="15" width="20.00390625" style="79" customWidth="1"/>
    <col min="16" max="16" width="10.421875" style="79" customWidth="1"/>
    <col min="17" max="18" width="10.57421875" style="79" customWidth="1"/>
    <col min="19" max="19" width="8.7109375" style="79" customWidth="1"/>
    <col min="20" max="20" width="10.00390625" style="79" customWidth="1"/>
    <col min="21" max="21" width="9.28125" style="79" customWidth="1"/>
    <col min="22" max="22" width="13.28125" style="79" customWidth="1"/>
    <col min="23" max="23" width="14.57421875" style="79" customWidth="1"/>
    <col min="24" max="24" width="9.140625" style="79" customWidth="1"/>
    <col min="25" max="25" width="9.421875" style="79" customWidth="1"/>
    <col min="26" max="26" width="8.8515625" style="79" customWidth="1"/>
    <col min="27" max="27" width="9.140625" style="79" customWidth="1"/>
    <col min="28" max="28" width="16.00390625" style="79" customWidth="1"/>
    <col min="29" max="29" width="14.57421875" style="79" customWidth="1"/>
    <col min="30" max="30" width="15.57421875" style="79" customWidth="1"/>
    <col min="31" max="31" width="13.421875" style="79" customWidth="1"/>
    <col min="32" max="32" width="20.28125" style="79" customWidth="1"/>
    <col min="33" max="33" width="19.00390625" style="79" customWidth="1"/>
    <col min="34" max="34" width="20.00390625" style="79" customWidth="1"/>
    <col min="35" max="35" width="18.8515625" style="79" customWidth="1"/>
    <col min="36" max="36" width="10.28125" style="79" customWidth="1"/>
    <col min="37" max="37" width="12.00390625" style="79" customWidth="1"/>
    <col min="38" max="38" width="12.421875" style="79" customWidth="1"/>
    <col min="39" max="39" width="9.28125" style="79" customWidth="1"/>
    <col min="40" max="40" width="17.28125" style="79" customWidth="1"/>
    <col min="41" max="43" width="12.28125" style="79" customWidth="1"/>
    <col min="44" max="16384" width="0" style="79" hidden="1" customWidth="1"/>
  </cols>
  <sheetData>
    <row r="1" spans="1:5" s="82" customFormat="1" ht="10.5">
      <c r="A1" s="80" t="s">
        <v>36</v>
      </c>
      <c r="B1" s="80" t="s">
        <v>37</v>
      </c>
      <c r="C1" s="80" t="s">
        <v>38</v>
      </c>
      <c r="D1" s="80" t="s">
        <v>39</v>
      </c>
      <c r="E1" s="81"/>
    </row>
    <row r="2" spans="1:5" s="82" customFormat="1" ht="10.5">
      <c r="A2" s="83"/>
      <c r="B2" s="84" t="s">
        <v>101</v>
      </c>
      <c r="C2" s="84">
        <f>CONCATENATE(Input!$D$8)</f>
      </c>
      <c r="D2" s="84" t="s">
        <v>102</v>
      </c>
      <c r="E2" s="85"/>
    </row>
    <row r="3" spans="1:3" s="82" customFormat="1" ht="10.5">
      <c r="A3" s="86" t="s">
        <v>40</v>
      </c>
      <c r="C3" s="86" t="s">
        <v>41</v>
      </c>
    </row>
    <row r="4" spans="1:11" s="82" customFormat="1" ht="10.5">
      <c r="A4" s="80" t="s">
        <v>42</v>
      </c>
      <c r="B4" s="80" t="s">
        <v>43</v>
      </c>
      <c r="C4" s="80" t="s">
        <v>44</v>
      </c>
      <c r="D4" s="80" t="s">
        <v>45</v>
      </c>
      <c r="E4" s="80" t="s">
        <v>46</v>
      </c>
      <c r="F4" s="80" t="s">
        <v>47</v>
      </c>
      <c r="G4" s="80" t="s">
        <v>48</v>
      </c>
      <c r="H4" s="80" t="s">
        <v>49</v>
      </c>
      <c r="I4" s="80" t="s">
        <v>50</v>
      </c>
      <c r="J4" s="80" t="s">
        <v>51</v>
      </c>
      <c r="K4" s="80" t="s">
        <v>52</v>
      </c>
    </row>
    <row r="5" spans="1:11" s="82" customFormat="1" ht="10.5">
      <c r="A5" s="84" t="b">
        <f>IF(Input!$F$180=0,TRUE,FALSE)</f>
        <v>1</v>
      </c>
      <c r="B5" s="84" t="s">
        <v>53</v>
      </c>
      <c r="C5" s="84" t="s">
        <v>54</v>
      </c>
      <c r="D5" s="84">
        <f>CONCATENATE(Input!$D$8)</f>
      </c>
      <c r="E5" s="84" t="str">
        <f>TEXT(Input!$D$5,"yyyymmdd")</f>
        <v>19000100</v>
      </c>
      <c r="F5" s="84" t="str">
        <f>TEXT(Input!$D$5,"yyyymmdd")</f>
        <v>19000100</v>
      </c>
      <c r="G5" s="84">
        <f>CONCATENATE(Input!$D$10)</f>
      </c>
      <c r="H5" s="84" t="s">
        <v>55</v>
      </c>
      <c r="I5" s="83"/>
      <c r="J5" s="83"/>
      <c r="K5" s="84">
        <f>CONCATENATE(Input!$D$10)</f>
      </c>
    </row>
    <row r="6" spans="1:43" s="82" customFormat="1" ht="10.5">
      <c r="A6" s="87"/>
      <c r="B6" s="87"/>
      <c r="C6" s="87"/>
      <c r="D6" s="87" t="s">
        <v>56</v>
      </c>
      <c r="E6" s="87"/>
      <c r="F6" s="88" t="s">
        <v>57</v>
      </c>
      <c r="G6" s="87"/>
      <c r="H6" s="87"/>
      <c r="I6" s="87"/>
      <c r="J6" s="87"/>
      <c r="K6" s="87"/>
      <c r="L6" s="87"/>
      <c r="M6" s="87"/>
      <c r="N6" s="87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105"/>
      <c r="AQ6" s="105"/>
    </row>
    <row r="7" spans="1:43" s="82" customFormat="1" ht="10.5">
      <c r="A7" s="90" t="s">
        <v>58</v>
      </c>
      <c r="B7" s="90" t="s">
        <v>43</v>
      </c>
      <c r="C7" s="91" t="s">
        <v>59</v>
      </c>
      <c r="D7" s="91" t="s">
        <v>60</v>
      </c>
      <c r="E7" s="91" t="s">
        <v>61</v>
      </c>
      <c r="F7" s="91" t="s">
        <v>62</v>
      </c>
      <c r="G7" s="91" t="s">
        <v>63</v>
      </c>
      <c r="H7" s="91" t="s">
        <v>64</v>
      </c>
      <c r="I7" s="91" t="s">
        <v>65</v>
      </c>
      <c r="J7" s="91" t="s">
        <v>66</v>
      </c>
      <c r="K7" s="91" t="s">
        <v>67</v>
      </c>
      <c r="L7" s="91" t="s">
        <v>68</v>
      </c>
      <c r="M7" s="91" t="s">
        <v>69</v>
      </c>
      <c r="N7" s="91" t="s">
        <v>70</v>
      </c>
      <c r="O7" s="92" t="s">
        <v>71</v>
      </c>
      <c r="P7" s="92" t="s">
        <v>72</v>
      </c>
      <c r="Q7" s="93" t="s">
        <v>73</v>
      </c>
      <c r="R7" s="93" t="s">
        <v>74</v>
      </c>
      <c r="S7" s="93" t="s">
        <v>75</v>
      </c>
      <c r="T7" s="93" t="s">
        <v>76</v>
      </c>
      <c r="U7" s="93" t="s">
        <v>52</v>
      </c>
      <c r="V7" s="94" t="s">
        <v>77</v>
      </c>
      <c r="W7" s="94" t="s">
        <v>78</v>
      </c>
      <c r="X7" s="91" t="s">
        <v>79</v>
      </c>
      <c r="Y7" s="91" t="s">
        <v>80</v>
      </c>
      <c r="Z7" s="91" t="s">
        <v>81</v>
      </c>
      <c r="AA7" s="91" t="s">
        <v>82</v>
      </c>
      <c r="AB7" s="91" t="s">
        <v>83</v>
      </c>
      <c r="AC7" s="91" t="s">
        <v>84</v>
      </c>
      <c r="AD7" s="91" t="s">
        <v>85</v>
      </c>
      <c r="AE7" s="91" t="s">
        <v>86</v>
      </c>
      <c r="AF7" s="91" t="s">
        <v>87</v>
      </c>
      <c r="AG7" s="91" t="s">
        <v>88</v>
      </c>
      <c r="AH7" s="91" t="s">
        <v>89</v>
      </c>
      <c r="AI7" s="91" t="s">
        <v>90</v>
      </c>
      <c r="AJ7" s="91" t="s">
        <v>91</v>
      </c>
      <c r="AK7" s="91" t="s">
        <v>92</v>
      </c>
      <c r="AL7" s="91" t="s">
        <v>93</v>
      </c>
      <c r="AM7" s="91" t="s">
        <v>94</v>
      </c>
      <c r="AN7" s="91" t="s">
        <v>95</v>
      </c>
      <c r="AO7" s="128" t="s">
        <v>96</v>
      </c>
      <c r="AP7" s="129" t="s">
        <v>104</v>
      </c>
      <c r="AQ7" s="129" t="s">
        <v>105</v>
      </c>
    </row>
    <row r="8" spans="1:43" s="98" customFormat="1" ht="10.5">
      <c r="A8" s="95">
        <v>1</v>
      </c>
      <c r="B8" s="96" t="s">
        <v>97</v>
      </c>
      <c r="C8" s="96" t="str">
        <f>IF(Input!F20-Input!G20&gt;=0,"40","50")</f>
        <v>40</v>
      </c>
      <c r="D8" s="96" t="s">
        <v>98</v>
      </c>
      <c r="E8" s="96">
        <f>CONCATENATE(Input!B20)</f>
      </c>
      <c r="F8" s="96">
        <f>CONCATENATE(Input!$D$14)</f>
      </c>
      <c r="G8" s="96">
        <f>CONCATENATE(Input!$D$12)</f>
      </c>
      <c r="H8" s="96" t="str">
        <f>IF(INT(TEXT(Input!$D$5,"mm"))&gt;=10,CONCATENATE(RIGHT(TEXT(Input!$D$5,"yyyy")+543,2)+1&amp;"31000"),CONCATENATE(RIGHT(TEXT(Input!$D$5,"yyyy")+543,2)&amp;"31000"))</f>
        <v>4331000</v>
      </c>
      <c r="I8" s="96">
        <f>CONCATENATE(LEFT($K$5,5))</f>
      </c>
      <c r="J8" s="96">
        <f>IF(LEN(F8)&gt;0,"P"&amp;F8,"")</f>
      </c>
      <c r="K8" s="122">
        <f>CONCATENATE(Input!J20)</f>
      </c>
      <c r="L8" s="97">
        <f>ABS(Input!F20-Input!G20)</f>
        <v>0</v>
      </c>
      <c r="M8" s="96" t="str">
        <f>CONCATENATE("FAC9=",Input!K20)</f>
        <v>FAC9=</v>
      </c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82">
        <f>CONCATENATE(Input!D20)</f>
      </c>
      <c r="AQ8" s="82">
        <f>CONCATENATE(Input!E20)</f>
      </c>
    </row>
    <row r="9" spans="1:43" s="102" customFormat="1" ht="10.5">
      <c r="A9" s="99">
        <v>2</v>
      </c>
      <c r="B9" s="100" t="s">
        <v>97</v>
      </c>
      <c r="C9" s="96" t="str">
        <f>IF(Input!F21-Input!G21&gt;=0,"40","50")</f>
        <v>40</v>
      </c>
      <c r="D9" s="100" t="s">
        <v>98</v>
      </c>
      <c r="E9" s="100">
        <f>CONCATENATE(Input!B21)</f>
      </c>
      <c r="F9" s="96">
        <f>CONCATENATE(Input!$D$14)</f>
      </c>
      <c r="G9" s="96">
        <f>CONCATENATE(Input!$D$12)</f>
      </c>
      <c r="H9" s="96" t="str">
        <f>IF(INT(TEXT(Input!$D$5,"mm"))&gt;=10,CONCATENATE(RIGHT(TEXT(Input!$D$5,"yyyy")+543,2)+1&amp;"31000"),CONCATENATE(RIGHT(TEXT(Input!$D$5,"yyyy")+543,2)&amp;"31000"))</f>
        <v>4331000</v>
      </c>
      <c r="I9" s="100">
        <f aca="true" t="shared" si="0" ref="I9:I72">CONCATENATE(LEFT($K$5,5))</f>
      </c>
      <c r="J9" s="100">
        <f aca="true" t="shared" si="1" ref="J9:J72">IF(LEN(F9)&gt;0,"P"&amp;F9,"")</f>
      </c>
      <c r="K9" s="122">
        <f>CONCATENATE(Input!J21)</f>
      </c>
      <c r="L9" s="101">
        <f>ABS(Input!F21-Input!G21)</f>
        <v>0</v>
      </c>
      <c r="M9" s="96" t="str">
        <f>CONCATENATE("FAC9=",Input!K21)</f>
        <v>FAC9=</v>
      </c>
      <c r="N9" s="99"/>
      <c r="O9" s="95"/>
      <c r="P9" s="95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5"/>
      <c r="AM9" s="99"/>
      <c r="AN9" s="99"/>
      <c r="AO9" s="99"/>
      <c r="AP9" s="82">
        <f>CONCATENATE(Input!D21)</f>
      </c>
      <c r="AQ9" s="82">
        <f>CONCATENATE(Input!E21)</f>
      </c>
    </row>
    <row r="10" spans="1:43" s="105" customFormat="1" ht="10.5">
      <c r="A10" s="103">
        <v>3</v>
      </c>
      <c r="B10" s="104" t="s">
        <v>97</v>
      </c>
      <c r="C10" s="96" t="str">
        <f>IF(Input!F22-Input!G22&gt;=0,"40","50")</f>
        <v>40</v>
      </c>
      <c r="D10" s="104" t="s">
        <v>98</v>
      </c>
      <c r="E10" s="100">
        <f>CONCATENATE(Input!B22)</f>
      </c>
      <c r="F10" s="96">
        <f>CONCATENATE(Input!$D$14)</f>
      </c>
      <c r="G10" s="96">
        <f>CONCATENATE(Input!$D$12)</f>
      </c>
      <c r="H10" s="96" t="str">
        <f>IF(INT(TEXT(Input!$D$5,"mm"))&gt;=10,CONCATENATE(RIGHT(TEXT(Input!$D$5,"yyyy")+543,2)+1&amp;"31000"),CONCATENATE(RIGHT(TEXT(Input!$D$5,"yyyy")+543,2)&amp;"31000"))</f>
        <v>4331000</v>
      </c>
      <c r="I10" s="104">
        <f t="shared" si="0"/>
      </c>
      <c r="J10" s="104">
        <f t="shared" si="1"/>
      </c>
      <c r="K10" s="122">
        <f>CONCATENATE(Input!J22)</f>
      </c>
      <c r="L10" s="101">
        <f>ABS(Input!F22-Input!G22)</f>
        <v>0</v>
      </c>
      <c r="M10" s="96" t="str">
        <f>CONCATENATE("FAC9=",Input!K22)</f>
        <v>FAC9=</v>
      </c>
      <c r="N10" s="103"/>
      <c r="O10" s="95"/>
      <c r="P10" s="95"/>
      <c r="Q10" s="99"/>
      <c r="R10" s="103"/>
      <c r="S10" s="99"/>
      <c r="T10" s="99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95"/>
      <c r="AM10" s="103"/>
      <c r="AN10" s="103"/>
      <c r="AO10" s="103"/>
      <c r="AP10" s="82">
        <f>CONCATENATE(Input!D22)</f>
      </c>
      <c r="AQ10" s="82">
        <f>CONCATENATE(Input!E22)</f>
      </c>
    </row>
    <row r="11" spans="1:43" s="105" customFormat="1" ht="10.5">
      <c r="A11" s="103">
        <v>4</v>
      </c>
      <c r="B11" s="100" t="s">
        <v>97</v>
      </c>
      <c r="C11" s="96" t="str">
        <f>IF(Input!F23-Input!G23&gt;=0,"40","50")</f>
        <v>40</v>
      </c>
      <c r="D11" s="104" t="s">
        <v>98</v>
      </c>
      <c r="E11" s="100">
        <f>CONCATENATE(Input!B23)</f>
      </c>
      <c r="F11" s="96">
        <f>CONCATENATE(Input!$D$14)</f>
      </c>
      <c r="G11" s="96">
        <f>CONCATENATE(Input!$D$12)</f>
      </c>
      <c r="H11" s="96" t="str">
        <f>IF(INT(TEXT(Input!$D$5,"mm"))&gt;=10,CONCATENATE(RIGHT(TEXT(Input!$D$5,"yyyy")+543,2)+1&amp;"31000"),CONCATENATE(RIGHT(TEXT(Input!$D$5,"yyyy")+543,2)&amp;"31000"))</f>
        <v>4331000</v>
      </c>
      <c r="I11" s="100">
        <f t="shared" si="0"/>
      </c>
      <c r="J11" s="100">
        <f t="shared" si="1"/>
      </c>
      <c r="K11" s="122">
        <f>CONCATENATE(Input!J23)</f>
      </c>
      <c r="L11" s="101">
        <f>ABS(Input!F23-Input!G23)</f>
        <v>0</v>
      </c>
      <c r="M11" s="96" t="str">
        <f>CONCATENATE("FAC9=",Input!K23)</f>
        <v>FAC9=</v>
      </c>
      <c r="N11" s="99"/>
      <c r="O11" s="95"/>
      <c r="P11" s="95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5"/>
      <c r="AM11" s="99"/>
      <c r="AN11" s="99"/>
      <c r="AO11" s="99"/>
      <c r="AP11" s="82">
        <f>CONCATENATE(Input!D23)</f>
      </c>
      <c r="AQ11" s="82">
        <f>CONCATENATE(Input!E23)</f>
      </c>
    </row>
    <row r="12" spans="1:43" s="105" customFormat="1" ht="10.5">
      <c r="A12" s="99">
        <v>5</v>
      </c>
      <c r="B12" s="100" t="s">
        <v>97</v>
      </c>
      <c r="C12" s="96" t="str">
        <f>IF(Input!F24-Input!G24&gt;=0,"40","50")</f>
        <v>40</v>
      </c>
      <c r="D12" s="104" t="s">
        <v>98</v>
      </c>
      <c r="E12" s="100">
        <f>CONCATENATE(Input!B24)</f>
      </c>
      <c r="F12" s="96">
        <f>CONCATENATE(Input!$D$14)</f>
      </c>
      <c r="G12" s="96">
        <f>CONCATENATE(Input!$D$12)</f>
      </c>
      <c r="H12" s="96" t="str">
        <f>IF(INT(TEXT(Input!$D$5,"mm"))&gt;=10,CONCATENATE(RIGHT(TEXT(Input!$D$5,"yyyy")+543,2)+1&amp;"31000"),CONCATENATE(RIGHT(TEXT(Input!$D$5,"yyyy")+543,2)&amp;"31000"))</f>
        <v>4331000</v>
      </c>
      <c r="I12" s="100">
        <f t="shared" si="0"/>
      </c>
      <c r="J12" s="100">
        <f t="shared" si="1"/>
      </c>
      <c r="K12" s="122">
        <f>CONCATENATE(Input!J24)</f>
      </c>
      <c r="L12" s="101">
        <f>ABS(Input!F24-Input!G24)</f>
        <v>0</v>
      </c>
      <c r="M12" s="96" t="str">
        <f>CONCATENATE("FAC9=",Input!K24)</f>
        <v>FAC9=</v>
      </c>
      <c r="N12" s="99"/>
      <c r="O12" s="95"/>
      <c r="P12" s="95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5"/>
      <c r="AM12" s="99"/>
      <c r="AN12" s="99"/>
      <c r="AO12" s="99"/>
      <c r="AP12" s="82">
        <f>CONCATENATE(Input!D24)</f>
      </c>
      <c r="AQ12" s="82">
        <f>CONCATENATE(Input!E24)</f>
      </c>
    </row>
    <row r="13" spans="1:43" s="105" customFormat="1" ht="10.5">
      <c r="A13" s="103">
        <v>6</v>
      </c>
      <c r="B13" s="100" t="s">
        <v>97</v>
      </c>
      <c r="C13" s="96" t="str">
        <f>IF(Input!F25-Input!G25&gt;=0,"40","50")</f>
        <v>40</v>
      </c>
      <c r="D13" s="104" t="s">
        <v>98</v>
      </c>
      <c r="E13" s="100">
        <f>CONCATENATE(Input!B25)</f>
      </c>
      <c r="F13" s="96">
        <f>CONCATENATE(Input!$D$14)</f>
      </c>
      <c r="G13" s="96">
        <f>CONCATENATE(Input!$D$12)</f>
      </c>
      <c r="H13" s="96" t="str">
        <f>IF(INT(TEXT(Input!$D$5,"mm"))&gt;=10,CONCATENATE(RIGHT(TEXT(Input!$D$5,"yyyy")+543,2)+1&amp;"31000"),CONCATENATE(RIGHT(TEXT(Input!$D$5,"yyyy")+543,2)&amp;"31000"))</f>
        <v>4331000</v>
      </c>
      <c r="I13" s="100">
        <f t="shared" si="0"/>
      </c>
      <c r="J13" s="100">
        <f t="shared" si="1"/>
      </c>
      <c r="K13" s="122">
        <f>CONCATENATE(Input!J25)</f>
      </c>
      <c r="L13" s="101">
        <f>ABS(Input!F25-Input!G25)</f>
        <v>0</v>
      </c>
      <c r="M13" s="96" t="str">
        <f>CONCATENATE("FAC9=",Input!K25)</f>
        <v>FAC9=</v>
      </c>
      <c r="N13" s="99"/>
      <c r="O13" s="95"/>
      <c r="P13" s="95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5"/>
      <c r="AM13" s="99"/>
      <c r="AN13" s="99"/>
      <c r="AO13" s="99"/>
      <c r="AP13" s="82">
        <f>CONCATENATE(Input!D25)</f>
      </c>
      <c r="AQ13" s="82">
        <f>CONCATENATE(Input!E25)</f>
      </c>
    </row>
    <row r="14" spans="1:43" s="105" customFormat="1" ht="10.5">
      <c r="A14" s="99">
        <v>7</v>
      </c>
      <c r="B14" s="100" t="s">
        <v>97</v>
      </c>
      <c r="C14" s="96" t="str">
        <f>IF(Input!F26-Input!G26&gt;=0,"40","50")</f>
        <v>40</v>
      </c>
      <c r="D14" s="104" t="s">
        <v>98</v>
      </c>
      <c r="E14" s="100">
        <f>CONCATENATE(Input!B26)</f>
      </c>
      <c r="F14" s="96">
        <f>CONCATENATE(Input!$D$14)</f>
      </c>
      <c r="G14" s="96">
        <f>CONCATENATE(Input!$D$12)</f>
      </c>
      <c r="H14" s="96" t="str">
        <f>IF(INT(TEXT(Input!$D$5,"mm"))&gt;=10,CONCATENATE(RIGHT(TEXT(Input!$D$5,"yyyy")+543,2)+1&amp;"31000"),CONCATENATE(RIGHT(TEXT(Input!$D$5,"yyyy")+543,2)&amp;"31000"))</f>
        <v>4331000</v>
      </c>
      <c r="I14" s="100">
        <f t="shared" si="0"/>
      </c>
      <c r="J14" s="100">
        <f t="shared" si="1"/>
      </c>
      <c r="K14" s="122">
        <f>CONCATENATE(Input!J26)</f>
      </c>
      <c r="L14" s="101">
        <f>ABS(Input!F26-Input!G26)</f>
        <v>0</v>
      </c>
      <c r="M14" s="96" t="str">
        <f>CONCATENATE("FAC9=",Input!K26)</f>
        <v>FAC9=</v>
      </c>
      <c r="N14" s="99"/>
      <c r="O14" s="95"/>
      <c r="P14" s="95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5"/>
      <c r="AM14" s="99"/>
      <c r="AN14" s="99"/>
      <c r="AO14" s="99"/>
      <c r="AP14" s="82">
        <f>CONCATENATE(Input!D26)</f>
      </c>
      <c r="AQ14" s="82">
        <f>CONCATENATE(Input!E26)</f>
      </c>
    </row>
    <row r="15" spans="1:43" s="105" customFormat="1" ht="10.5">
      <c r="A15" s="103">
        <v>8</v>
      </c>
      <c r="B15" s="100" t="s">
        <v>97</v>
      </c>
      <c r="C15" s="96" t="str">
        <f>IF(Input!F27-Input!G27&gt;=0,"40","50")</f>
        <v>40</v>
      </c>
      <c r="D15" s="104" t="s">
        <v>98</v>
      </c>
      <c r="E15" s="100">
        <f>CONCATENATE(Input!B27)</f>
      </c>
      <c r="F15" s="96">
        <f>CONCATENATE(Input!$D$14)</f>
      </c>
      <c r="G15" s="96">
        <f>CONCATENATE(Input!$D$12)</f>
      </c>
      <c r="H15" s="96" t="str">
        <f>IF(INT(TEXT(Input!$D$5,"mm"))&gt;=10,CONCATENATE(RIGHT(TEXT(Input!$D$5,"yyyy")+543,2)+1&amp;"31000"),CONCATENATE(RIGHT(TEXT(Input!$D$5,"yyyy")+543,2)&amp;"31000"))</f>
        <v>4331000</v>
      </c>
      <c r="I15" s="100">
        <f t="shared" si="0"/>
      </c>
      <c r="J15" s="100">
        <f t="shared" si="1"/>
      </c>
      <c r="K15" s="122">
        <f>CONCATENATE(Input!J27)</f>
      </c>
      <c r="L15" s="101">
        <f>ABS(Input!F27-Input!G27)</f>
        <v>0</v>
      </c>
      <c r="M15" s="96" t="str">
        <f>CONCATENATE("FAC9=",Input!K27)</f>
        <v>FAC9=</v>
      </c>
      <c r="N15" s="99"/>
      <c r="O15" s="95"/>
      <c r="P15" s="95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5"/>
      <c r="AM15" s="99"/>
      <c r="AN15" s="99"/>
      <c r="AO15" s="99"/>
      <c r="AP15" s="82">
        <f>CONCATENATE(Input!D27)</f>
      </c>
      <c r="AQ15" s="82">
        <f>CONCATENATE(Input!E27)</f>
      </c>
    </row>
    <row r="16" spans="1:43" s="105" customFormat="1" ht="10.5">
      <c r="A16" s="99">
        <v>9</v>
      </c>
      <c r="B16" s="100" t="s">
        <v>97</v>
      </c>
      <c r="C16" s="96" t="str">
        <f>IF(Input!F28-Input!G28&gt;=0,"40","50")</f>
        <v>40</v>
      </c>
      <c r="D16" s="104" t="s">
        <v>98</v>
      </c>
      <c r="E16" s="100">
        <f>CONCATENATE(Input!B28)</f>
      </c>
      <c r="F16" s="96">
        <f>CONCATENATE(Input!$D$14)</f>
      </c>
      <c r="G16" s="96">
        <f>CONCATENATE(Input!$D$12)</f>
      </c>
      <c r="H16" s="96" t="str">
        <f>IF(INT(TEXT(Input!$D$5,"mm"))&gt;=10,CONCATENATE(RIGHT(TEXT(Input!$D$5,"yyyy")+543,2)+1&amp;"31000"),CONCATENATE(RIGHT(TEXT(Input!$D$5,"yyyy")+543,2)&amp;"31000"))</f>
        <v>4331000</v>
      </c>
      <c r="I16" s="100">
        <f t="shared" si="0"/>
      </c>
      <c r="J16" s="100">
        <f t="shared" si="1"/>
      </c>
      <c r="K16" s="122">
        <f>CONCATENATE(Input!J28)</f>
      </c>
      <c r="L16" s="101">
        <f>ABS(Input!F28-Input!G28)</f>
        <v>0</v>
      </c>
      <c r="M16" s="96" t="str">
        <f>CONCATENATE("FAC9=",Input!K28)</f>
        <v>FAC9=</v>
      </c>
      <c r="N16" s="99"/>
      <c r="O16" s="95"/>
      <c r="P16" s="95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5"/>
      <c r="AM16" s="99"/>
      <c r="AN16" s="99"/>
      <c r="AO16" s="99"/>
      <c r="AP16" s="82">
        <f>CONCATENATE(Input!D28)</f>
      </c>
      <c r="AQ16" s="82">
        <f>CONCATENATE(Input!E28)</f>
      </c>
    </row>
    <row r="17" spans="1:43" s="105" customFormat="1" ht="10.5">
      <c r="A17" s="103">
        <v>10</v>
      </c>
      <c r="B17" s="100" t="s">
        <v>97</v>
      </c>
      <c r="C17" s="96" t="str">
        <f>IF(Input!F29-Input!G29&gt;=0,"40","50")</f>
        <v>40</v>
      </c>
      <c r="D17" s="104" t="s">
        <v>98</v>
      </c>
      <c r="E17" s="100">
        <f>CONCATENATE(Input!B29)</f>
      </c>
      <c r="F17" s="96">
        <f>CONCATENATE(Input!$D$14)</f>
      </c>
      <c r="G17" s="96">
        <f>CONCATENATE(Input!$D$12)</f>
      </c>
      <c r="H17" s="96" t="str">
        <f>IF(INT(TEXT(Input!$D$5,"mm"))&gt;=10,CONCATENATE(RIGHT(TEXT(Input!$D$5,"yyyy")+543,2)+1&amp;"31000"),CONCATENATE(RIGHT(TEXT(Input!$D$5,"yyyy")+543,2)&amp;"31000"))</f>
        <v>4331000</v>
      </c>
      <c r="I17" s="100">
        <f t="shared" si="0"/>
      </c>
      <c r="J17" s="100">
        <f t="shared" si="1"/>
      </c>
      <c r="K17" s="122">
        <f>CONCATENATE(Input!J29)</f>
      </c>
      <c r="L17" s="101">
        <f>ABS(Input!F29-Input!G29)</f>
        <v>0</v>
      </c>
      <c r="M17" s="96" t="str">
        <f>CONCATENATE("FAC9=",Input!K29)</f>
        <v>FAC9=</v>
      </c>
      <c r="N17" s="99"/>
      <c r="O17" s="95"/>
      <c r="P17" s="95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5"/>
      <c r="AM17" s="99"/>
      <c r="AN17" s="99"/>
      <c r="AO17" s="99"/>
      <c r="AP17" s="82">
        <f>CONCATENATE(Input!D29)</f>
      </c>
      <c r="AQ17" s="82">
        <f>CONCATENATE(Input!E29)</f>
      </c>
    </row>
    <row r="18" spans="1:43" s="105" customFormat="1" ht="10.5">
      <c r="A18" s="103">
        <v>11</v>
      </c>
      <c r="B18" s="100" t="s">
        <v>97</v>
      </c>
      <c r="C18" s="96" t="str">
        <f>IF(Input!F30-Input!G30&gt;=0,"40","50")</f>
        <v>40</v>
      </c>
      <c r="D18" s="104" t="s">
        <v>98</v>
      </c>
      <c r="E18" s="100">
        <f>CONCATENATE(Input!B30)</f>
      </c>
      <c r="F18" s="96">
        <f>CONCATENATE(Input!$D$14)</f>
      </c>
      <c r="G18" s="96">
        <f>CONCATENATE(Input!$D$12)</f>
      </c>
      <c r="H18" s="96" t="str">
        <f>IF(INT(TEXT(Input!$D$5,"mm"))&gt;=10,CONCATENATE(RIGHT(TEXT(Input!$D$5,"yyyy")+543,2)+1&amp;"31000"),CONCATENATE(RIGHT(TEXT(Input!$D$5,"yyyy")+543,2)&amp;"31000"))</f>
        <v>4331000</v>
      </c>
      <c r="I18" s="100">
        <f t="shared" si="0"/>
      </c>
      <c r="J18" s="100">
        <f t="shared" si="1"/>
      </c>
      <c r="K18" s="122">
        <f>CONCATENATE(Input!J30)</f>
      </c>
      <c r="L18" s="101">
        <f>ABS(Input!F30-Input!G30)</f>
        <v>0</v>
      </c>
      <c r="M18" s="96" t="str">
        <f>CONCATENATE("FAC9=",Input!K30)</f>
        <v>FAC9=</v>
      </c>
      <c r="N18" s="99"/>
      <c r="O18" s="95"/>
      <c r="P18" s="95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5"/>
      <c r="AM18" s="99"/>
      <c r="AN18" s="99"/>
      <c r="AO18" s="99"/>
      <c r="AP18" s="82">
        <f>CONCATENATE(Input!D30)</f>
      </c>
      <c r="AQ18" s="82">
        <f>CONCATENATE(Input!E30)</f>
      </c>
    </row>
    <row r="19" spans="1:43" s="105" customFormat="1" ht="10.5">
      <c r="A19" s="99">
        <v>12</v>
      </c>
      <c r="B19" s="100" t="s">
        <v>97</v>
      </c>
      <c r="C19" s="96" t="str">
        <f>IF(Input!F31-Input!G31&gt;=0,"40","50")</f>
        <v>40</v>
      </c>
      <c r="D19" s="104" t="s">
        <v>98</v>
      </c>
      <c r="E19" s="100">
        <f>CONCATENATE(Input!B31)</f>
      </c>
      <c r="F19" s="96">
        <f>CONCATENATE(Input!$D$14)</f>
      </c>
      <c r="G19" s="96">
        <f>CONCATENATE(Input!$D$12)</f>
      </c>
      <c r="H19" s="96" t="str">
        <f>IF(INT(TEXT(Input!$D$5,"mm"))&gt;=10,CONCATENATE(RIGHT(TEXT(Input!$D$5,"yyyy")+543,2)+1&amp;"31000"),CONCATENATE(RIGHT(TEXT(Input!$D$5,"yyyy")+543,2)&amp;"31000"))</f>
        <v>4331000</v>
      </c>
      <c r="I19" s="100">
        <f t="shared" si="0"/>
      </c>
      <c r="J19" s="100">
        <f t="shared" si="1"/>
      </c>
      <c r="K19" s="122">
        <f>CONCATENATE(Input!J31)</f>
      </c>
      <c r="L19" s="101">
        <f>ABS(Input!F31-Input!G31)</f>
        <v>0</v>
      </c>
      <c r="M19" s="96" t="str">
        <f>CONCATENATE("FAC9=",Input!K31)</f>
        <v>FAC9=</v>
      </c>
      <c r="N19" s="99"/>
      <c r="O19" s="95"/>
      <c r="P19" s="95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5"/>
      <c r="AM19" s="99"/>
      <c r="AN19" s="99"/>
      <c r="AO19" s="99"/>
      <c r="AP19" s="82">
        <f>CONCATENATE(Input!D31)</f>
      </c>
      <c r="AQ19" s="82">
        <f>CONCATENATE(Input!E31)</f>
      </c>
    </row>
    <row r="20" spans="1:43" s="105" customFormat="1" ht="10.5">
      <c r="A20" s="103">
        <v>13</v>
      </c>
      <c r="B20" s="100" t="s">
        <v>97</v>
      </c>
      <c r="C20" s="96" t="str">
        <f>IF(Input!F32-Input!G32&gt;=0,"40","50")</f>
        <v>40</v>
      </c>
      <c r="D20" s="104" t="s">
        <v>98</v>
      </c>
      <c r="E20" s="100">
        <f>CONCATENATE(Input!B32)</f>
      </c>
      <c r="F20" s="96">
        <f>CONCATENATE(Input!$D$14)</f>
      </c>
      <c r="G20" s="96">
        <f>CONCATENATE(Input!$D$12)</f>
      </c>
      <c r="H20" s="96" t="str">
        <f>IF(INT(TEXT(Input!$D$5,"mm"))&gt;=10,CONCATENATE(RIGHT(TEXT(Input!$D$5,"yyyy")+543,2)+1&amp;"31000"),CONCATENATE(RIGHT(TEXT(Input!$D$5,"yyyy")+543,2)&amp;"31000"))</f>
        <v>4331000</v>
      </c>
      <c r="I20" s="100">
        <f t="shared" si="0"/>
      </c>
      <c r="J20" s="100">
        <f t="shared" si="1"/>
      </c>
      <c r="K20" s="122">
        <f>CONCATENATE(Input!J32)</f>
      </c>
      <c r="L20" s="101">
        <f>ABS(Input!F32-Input!G32)</f>
        <v>0</v>
      </c>
      <c r="M20" s="96" t="str">
        <f>CONCATENATE("FAC9=",Input!K32)</f>
        <v>FAC9=</v>
      </c>
      <c r="N20" s="99"/>
      <c r="O20" s="95"/>
      <c r="P20" s="95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5"/>
      <c r="AM20" s="99"/>
      <c r="AN20" s="99"/>
      <c r="AO20" s="99"/>
      <c r="AP20" s="82">
        <f>CONCATENATE(Input!D32)</f>
      </c>
      <c r="AQ20" s="82">
        <f>CONCATENATE(Input!E32)</f>
      </c>
    </row>
    <row r="21" spans="1:43" s="105" customFormat="1" ht="10.5">
      <c r="A21" s="103">
        <v>14</v>
      </c>
      <c r="B21" s="100" t="s">
        <v>97</v>
      </c>
      <c r="C21" s="96" t="str">
        <f>IF(Input!F33-Input!G33&gt;=0,"40","50")</f>
        <v>40</v>
      </c>
      <c r="D21" s="104" t="s">
        <v>98</v>
      </c>
      <c r="E21" s="100">
        <f>CONCATENATE(Input!B33)</f>
      </c>
      <c r="F21" s="96">
        <f>CONCATENATE(Input!$D$14)</f>
      </c>
      <c r="G21" s="96">
        <f>CONCATENATE(Input!$D$12)</f>
      </c>
      <c r="H21" s="96" t="str">
        <f>IF(INT(TEXT(Input!$D$5,"mm"))&gt;=10,CONCATENATE(RIGHT(TEXT(Input!$D$5,"yyyy")+543,2)+1&amp;"31000"),CONCATENATE(RIGHT(TEXT(Input!$D$5,"yyyy")+543,2)&amp;"31000"))</f>
        <v>4331000</v>
      </c>
      <c r="I21" s="100">
        <f t="shared" si="0"/>
      </c>
      <c r="J21" s="100">
        <f t="shared" si="1"/>
      </c>
      <c r="K21" s="122">
        <f>CONCATENATE(Input!J33)</f>
      </c>
      <c r="L21" s="101">
        <f>ABS(Input!F33-Input!G33)</f>
        <v>0</v>
      </c>
      <c r="M21" s="96" t="str">
        <f>CONCATENATE("FAC9=",Input!K33)</f>
        <v>FAC9=</v>
      </c>
      <c r="N21" s="99"/>
      <c r="O21" s="95"/>
      <c r="P21" s="95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5"/>
      <c r="AM21" s="99"/>
      <c r="AN21" s="99"/>
      <c r="AO21" s="99"/>
      <c r="AP21" s="82">
        <f>CONCATENATE(Input!D33)</f>
      </c>
      <c r="AQ21" s="82">
        <f>CONCATENATE(Input!E33)</f>
      </c>
    </row>
    <row r="22" spans="1:43" s="105" customFormat="1" ht="10.5">
      <c r="A22" s="99">
        <v>15</v>
      </c>
      <c r="B22" s="100" t="s">
        <v>97</v>
      </c>
      <c r="C22" s="96" t="str">
        <f>IF(Input!F34-Input!G34&gt;=0,"40","50")</f>
        <v>40</v>
      </c>
      <c r="D22" s="104" t="s">
        <v>98</v>
      </c>
      <c r="E22" s="100">
        <f>CONCATENATE(Input!B34)</f>
      </c>
      <c r="F22" s="96">
        <f>CONCATENATE(Input!$D$14)</f>
      </c>
      <c r="G22" s="96">
        <f>CONCATENATE(Input!$D$12)</f>
      </c>
      <c r="H22" s="96" t="str">
        <f>IF(INT(TEXT(Input!$D$5,"mm"))&gt;=10,CONCATENATE(RIGHT(TEXT(Input!$D$5,"yyyy")+543,2)+1&amp;"31000"),CONCATENATE(RIGHT(TEXT(Input!$D$5,"yyyy")+543,2)&amp;"31000"))</f>
        <v>4331000</v>
      </c>
      <c r="I22" s="100">
        <f t="shared" si="0"/>
      </c>
      <c r="J22" s="100">
        <f t="shared" si="1"/>
      </c>
      <c r="K22" s="122">
        <f>CONCATENATE(Input!J34)</f>
      </c>
      <c r="L22" s="101">
        <f>ABS(Input!F34-Input!G34)</f>
        <v>0</v>
      </c>
      <c r="M22" s="96" t="str">
        <f>CONCATENATE("FAC9=",Input!K34)</f>
        <v>FAC9=</v>
      </c>
      <c r="N22" s="99"/>
      <c r="O22" s="95"/>
      <c r="P22" s="95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5"/>
      <c r="AM22" s="99"/>
      <c r="AN22" s="99"/>
      <c r="AO22" s="99"/>
      <c r="AP22" s="82">
        <f>CONCATENATE(Input!D34)</f>
      </c>
      <c r="AQ22" s="82">
        <f>CONCATENATE(Input!E34)</f>
      </c>
    </row>
    <row r="23" spans="1:43" s="105" customFormat="1" ht="10.5">
      <c r="A23" s="103">
        <v>16</v>
      </c>
      <c r="B23" s="100" t="s">
        <v>97</v>
      </c>
      <c r="C23" s="96" t="str">
        <f>IF(Input!F35-Input!G35&gt;=0,"40","50")</f>
        <v>40</v>
      </c>
      <c r="D23" s="104" t="s">
        <v>98</v>
      </c>
      <c r="E23" s="100">
        <f>CONCATENATE(Input!B35)</f>
      </c>
      <c r="F23" s="96">
        <f>CONCATENATE(Input!$D$14)</f>
      </c>
      <c r="G23" s="96">
        <f>CONCATENATE(Input!$D$12)</f>
      </c>
      <c r="H23" s="96" t="str">
        <f>IF(INT(TEXT(Input!$D$5,"mm"))&gt;=10,CONCATENATE(RIGHT(TEXT(Input!$D$5,"yyyy")+543,2)+1&amp;"31000"),CONCATENATE(RIGHT(TEXT(Input!$D$5,"yyyy")+543,2)&amp;"31000"))</f>
        <v>4331000</v>
      </c>
      <c r="I23" s="100">
        <f t="shared" si="0"/>
      </c>
      <c r="J23" s="100">
        <f t="shared" si="1"/>
      </c>
      <c r="K23" s="122">
        <f>CONCATENATE(Input!J35)</f>
      </c>
      <c r="L23" s="101">
        <f>ABS(Input!F35-Input!G35)</f>
        <v>0</v>
      </c>
      <c r="M23" s="96" t="str">
        <f>CONCATENATE("FAC9=",Input!K35)</f>
        <v>FAC9=</v>
      </c>
      <c r="N23" s="103"/>
      <c r="O23" s="95"/>
      <c r="P23" s="95"/>
      <c r="Q23" s="99"/>
      <c r="R23" s="99"/>
      <c r="S23" s="99"/>
      <c r="T23" s="99"/>
      <c r="U23" s="103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5"/>
      <c r="AM23" s="99"/>
      <c r="AN23" s="99"/>
      <c r="AO23" s="99"/>
      <c r="AP23" s="82">
        <f>CONCATENATE(Input!D35)</f>
      </c>
      <c r="AQ23" s="82">
        <f>CONCATENATE(Input!E35)</f>
      </c>
    </row>
    <row r="24" spans="1:43" s="105" customFormat="1" ht="10.5">
      <c r="A24" s="103">
        <v>17</v>
      </c>
      <c r="B24" s="100" t="s">
        <v>97</v>
      </c>
      <c r="C24" s="96" t="str">
        <f>IF(Input!F36-Input!G36&gt;=0,"40","50")</f>
        <v>40</v>
      </c>
      <c r="D24" s="104" t="s">
        <v>98</v>
      </c>
      <c r="E24" s="100">
        <f>CONCATENATE(Input!B36)</f>
      </c>
      <c r="F24" s="96">
        <f>CONCATENATE(Input!$D$14)</f>
      </c>
      <c r="G24" s="96">
        <f>CONCATENATE(Input!$D$12)</f>
      </c>
      <c r="H24" s="96" t="str">
        <f>IF(INT(TEXT(Input!$D$5,"mm"))&gt;=10,CONCATENATE(RIGHT(TEXT(Input!$D$5,"yyyy")+543,2)+1&amp;"31000"),CONCATENATE(RIGHT(TEXT(Input!$D$5,"yyyy")+543,2)&amp;"31000"))</f>
        <v>4331000</v>
      </c>
      <c r="I24" s="100">
        <f t="shared" si="0"/>
      </c>
      <c r="J24" s="100">
        <f t="shared" si="1"/>
      </c>
      <c r="K24" s="122">
        <f>CONCATENATE(Input!J36)</f>
      </c>
      <c r="L24" s="101">
        <f>ABS(Input!F36-Input!G36)</f>
        <v>0</v>
      </c>
      <c r="M24" s="96" t="str">
        <f>CONCATENATE("FAC9=",Input!K36)</f>
        <v>FAC9=</v>
      </c>
      <c r="N24" s="103"/>
      <c r="O24" s="95"/>
      <c r="P24" s="95"/>
      <c r="Q24" s="99"/>
      <c r="R24" s="99"/>
      <c r="S24" s="99"/>
      <c r="T24" s="99"/>
      <c r="U24" s="103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5"/>
      <c r="AM24" s="99"/>
      <c r="AN24" s="99"/>
      <c r="AO24" s="99"/>
      <c r="AP24" s="82">
        <f>CONCATENATE(Input!D36)</f>
      </c>
      <c r="AQ24" s="82">
        <f>CONCATENATE(Input!E36)</f>
      </c>
    </row>
    <row r="25" spans="1:43" s="105" customFormat="1" ht="10.5">
      <c r="A25" s="99">
        <v>18</v>
      </c>
      <c r="B25" s="100" t="s">
        <v>97</v>
      </c>
      <c r="C25" s="96" t="str">
        <f>IF(Input!F37-Input!G37&gt;=0,"40","50")</f>
        <v>40</v>
      </c>
      <c r="D25" s="104" t="s">
        <v>98</v>
      </c>
      <c r="E25" s="100">
        <f>CONCATENATE(Input!B37)</f>
      </c>
      <c r="F25" s="96">
        <f>CONCATENATE(Input!$D$14)</f>
      </c>
      <c r="G25" s="96">
        <f>CONCATENATE(Input!$D$12)</f>
      </c>
      <c r="H25" s="96" t="str">
        <f>IF(INT(TEXT(Input!$D$5,"mm"))&gt;=10,CONCATENATE(RIGHT(TEXT(Input!$D$5,"yyyy")+543,2)+1&amp;"31000"),CONCATENATE(RIGHT(TEXT(Input!$D$5,"yyyy")+543,2)&amp;"31000"))</f>
        <v>4331000</v>
      </c>
      <c r="I25" s="100">
        <f t="shared" si="0"/>
      </c>
      <c r="J25" s="100">
        <f t="shared" si="1"/>
      </c>
      <c r="K25" s="122">
        <f>CONCATENATE(Input!J37)</f>
      </c>
      <c r="L25" s="101">
        <f>ABS(Input!F37-Input!G37)</f>
        <v>0</v>
      </c>
      <c r="M25" s="96" t="str">
        <f>CONCATENATE("FAC9=",Input!K37)</f>
        <v>FAC9=</v>
      </c>
      <c r="N25" s="103"/>
      <c r="O25" s="95"/>
      <c r="P25" s="95"/>
      <c r="Q25" s="99"/>
      <c r="R25" s="99"/>
      <c r="S25" s="99"/>
      <c r="T25" s="99"/>
      <c r="U25" s="103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5"/>
      <c r="AM25" s="99"/>
      <c r="AN25" s="99"/>
      <c r="AO25" s="99"/>
      <c r="AP25" s="82">
        <f>CONCATENATE(Input!D37)</f>
      </c>
      <c r="AQ25" s="82">
        <f>CONCATENATE(Input!E37)</f>
      </c>
    </row>
    <row r="26" spans="1:43" s="105" customFormat="1" ht="10.5">
      <c r="A26" s="103">
        <v>19</v>
      </c>
      <c r="B26" s="100" t="s">
        <v>97</v>
      </c>
      <c r="C26" s="96" t="str">
        <f>IF(Input!F38-Input!G38&gt;=0,"40","50")</f>
        <v>40</v>
      </c>
      <c r="D26" s="104" t="s">
        <v>98</v>
      </c>
      <c r="E26" s="100">
        <f>CONCATENATE(Input!B38)</f>
      </c>
      <c r="F26" s="96">
        <f>CONCATENATE(Input!$D$14)</f>
      </c>
      <c r="G26" s="96">
        <f>CONCATENATE(Input!$D$12)</f>
      </c>
      <c r="H26" s="96" t="str">
        <f>IF(INT(TEXT(Input!$D$5,"mm"))&gt;=10,CONCATENATE(RIGHT(TEXT(Input!$D$5,"yyyy")+543,2)+1&amp;"31000"),CONCATENATE(RIGHT(TEXT(Input!$D$5,"yyyy")+543,2)&amp;"31000"))</f>
        <v>4331000</v>
      </c>
      <c r="I26" s="100">
        <f t="shared" si="0"/>
      </c>
      <c r="J26" s="100">
        <f t="shared" si="1"/>
      </c>
      <c r="K26" s="122">
        <f>CONCATENATE(Input!J38)</f>
      </c>
      <c r="L26" s="101">
        <f>ABS(Input!F38-Input!G38)</f>
        <v>0</v>
      </c>
      <c r="M26" s="96" t="str">
        <f>CONCATENATE("FAC9=",Input!K38)</f>
        <v>FAC9=</v>
      </c>
      <c r="N26" s="103"/>
      <c r="O26" s="95"/>
      <c r="P26" s="95"/>
      <c r="Q26" s="99"/>
      <c r="R26" s="99"/>
      <c r="S26" s="99"/>
      <c r="T26" s="99"/>
      <c r="U26" s="103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5"/>
      <c r="AM26" s="99"/>
      <c r="AN26" s="99"/>
      <c r="AO26" s="99"/>
      <c r="AP26" s="82">
        <f>CONCATENATE(Input!D38)</f>
      </c>
      <c r="AQ26" s="82">
        <f>CONCATENATE(Input!E38)</f>
      </c>
    </row>
    <row r="27" spans="1:43" s="105" customFormat="1" ht="10.5">
      <c r="A27" s="103">
        <v>20</v>
      </c>
      <c r="B27" s="100" t="s">
        <v>97</v>
      </c>
      <c r="C27" s="96" t="str">
        <f>IF(Input!F39-Input!G39&gt;=0,"40","50")</f>
        <v>40</v>
      </c>
      <c r="D27" s="104" t="s">
        <v>98</v>
      </c>
      <c r="E27" s="100">
        <f>CONCATENATE(Input!B39)</f>
      </c>
      <c r="F27" s="96">
        <f>CONCATENATE(Input!$D$14)</f>
      </c>
      <c r="G27" s="96">
        <f>CONCATENATE(Input!$D$12)</f>
      </c>
      <c r="H27" s="96" t="str">
        <f>IF(INT(TEXT(Input!$D$5,"mm"))&gt;=10,CONCATENATE(RIGHT(TEXT(Input!$D$5,"yyyy")+543,2)+1&amp;"31000"),CONCATENATE(RIGHT(TEXT(Input!$D$5,"yyyy")+543,2)&amp;"31000"))</f>
        <v>4331000</v>
      </c>
      <c r="I27" s="100">
        <f t="shared" si="0"/>
      </c>
      <c r="J27" s="100">
        <f t="shared" si="1"/>
      </c>
      <c r="K27" s="122">
        <f>CONCATENATE(Input!J39)</f>
      </c>
      <c r="L27" s="101">
        <f>ABS(Input!F39-Input!G39)</f>
        <v>0</v>
      </c>
      <c r="M27" s="96" t="str">
        <f>CONCATENATE("FAC9=",Input!K39)</f>
        <v>FAC9=</v>
      </c>
      <c r="N27" s="103"/>
      <c r="O27" s="95"/>
      <c r="P27" s="95"/>
      <c r="Q27" s="99"/>
      <c r="R27" s="99"/>
      <c r="S27" s="99"/>
      <c r="T27" s="99"/>
      <c r="U27" s="103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5"/>
      <c r="AM27" s="99"/>
      <c r="AN27" s="99"/>
      <c r="AO27" s="99"/>
      <c r="AP27" s="82">
        <f>CONCATENATE(Input!D39)</f>
      </c>
      <c r="AQ27" s="82">
        <f>CONCATENATE(Input!E39)</f>
      </c>
    </row>
    <row r="28" spans="1:43" s="105" customFormat="1" ht="10.5">
      <c r="A28" s="99">
        <v>21</v>
      </c>
      <c r="B28" s="100" t="s">
        <v>97</v>
      </c>
      <c r="C28" s="96" t="str">
        <f>IF(Input!F40-Input!G40&gt;=0,"40","50")</f>
        <v>40</v>
      </c>
      <c r="D28" s="104" t="s">
        <v>98</v>
      </c>
      <c r="E28" s="100">
        <f>CONCATENATE(Input!B40)</f>
      </c>
      <c r="F28" s="96">
        <f>CONCATENATE(Input!$D$14)</f>
      </c>
      <c r="G28" s="96">
        <f>CONCATENATE(Input!$D$12)</f>
      </c>
      <c r="H28" s="96" t="str">
        <f>IF(INT(TEXT(Input!$D$5,"mm"))&gt;=10,CONCATENATE(RIGHT(TEXT(Input!$D$5,"yyyy")+543,2)+1&amp;"31000"),CONCATENATE(RIGHT(TEXT(Input!$D$5,"yyyy")+543,2)&amp;"31000"))</f>
        <v>4331000</v>
      </c>
      <c r="I28" s="100">
        <f t="shared" si="0"/>
      </c>
      <c r="J28" s="100">
        <f t="shared" si="1"/>
      </c>
      <c r="K28" s="122">
        <f>CONCATENATE(Input!J40)</f>
      </c>
      <c r="L28" s="101">
        <f>ABS(Input!F40-Input!G40)</f>
        <v>0</v>
      </c>
      <c r="M28" s="96" t="str">
        <f>CONCATENATE("FAC9=",Input!K40)</f>
        <v>FAC9=</v>
      </c>
      <c r="N28" s="103"/>
      <c r="O28" s="95"/>
      <c r="P28" s="95"/>
      <c r="Q28" s="99"/>
      <c r="R28" s="99"/>
      <c r="S28" s="99"/>
      <c r="T28" s="99"/>
      <c r="U28" s="103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5"/>
      <c r="AM28" s="99"/>
      <c r="AN28" s="99"/>
      <c r="AO28" s="99"/>
      <c r="AP28" s="82">
        <f>CONCATENATE(Input!D40)</f>
      </c>
      <c r="AQ28" s="82">
        <f>CONCATENATE(Input!E40)</f>
      </c>
    </row>
    <row r="29" spans="1:43" s="105" customFormat="1" ht="10.5">
      <c r="A29" s="103">
        <v>22</v>
      </c>
      <c r="B29" s="100" t="s">
        <v>97</v>
      </c>
      <c r="C29" s="96" t="str">
        <f>IF(Input!F41-Input!G41&gt;=0,"40","50")</f>
        <v>40</v>
      </c>
      <c r="D29" s="104" t="s">
        <v>98</v>
      </c>
      <c r="E29" s="100">
        <f>CONCATENATE(Input!B41)</f>
      </c>
      <c r="F29" s="96">
        <f>CONCATENATE(Input!$D$14)</f>
      </c>
      <c r="G29" s="96">
        <f>CONCATENATE(Input!$D$12)</f>
      </c>
      <c r="H29" s="96" t="str">
        <f>IF(INT(TEXT(Input!$D$5,"mm"))&gt;=10,CONCATENATE(RIGHT(TEXT(Input!$D$5,"yyyy")+543,2)+1&amp;"31000"),CONCATENATE(RIGHT(TEXT(Input!$D$5,"yyyy")+543,2)&amp;"31000"))</f>
        <v>4331000</v>
      </c>
      <c r="I29" s="100">
        <f t="shared" si="0"/>
      </c>
      <c r="J29" s="100">
        <f t="shared" si="1"/>
      </c>
      <c r="K29" s="122">
        <f>CONCATENATE(Input!J41)</f>
      </c>
      <c r="L29" s="101">
        <f>ABS(Input!F41-Input!G41)</f>
        <v>0</v>
      </c>
      <c r="M29" s="96" t="str">
        <f>CONCATENATE("FAC9=",Input!K41)</f>
        <v>FAC9=</v>
      </c>
      <c r="N29" s="103"/>
      <c r="O29" s="95"/>
      <c r="P29" s="95"/>
      <c r="Q29" s="99"/>
      <c r="R29" s="99"/>
      <c r="S29" s="99"/>
      <c r="T29" s="99"/>
      <c r="U29" s="103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5"/>
      <c r="AM29" s="99"/>
      <c r="AN29" s="99"/>
      <c r="AO29" s="99"/>
      <c r="AP29" s="82">
        <f>CONCATENATE(Input!D41)</f>
      </c>
      <c r="AQ29" s="82">
        <f>CONCATENATE(Input!E41)</f>
      </c>
    </row>
    <row r="30" spans="1:43" s="105" customFormat="1" ht="10.5">
      <c r="A30" s="103">
        <v>23</v>
      </c>
      <c r="B30" s="100" t="s">
        <v>97</v>
      </c>
      <c r="C30" s="96" t="str">
        <f>IF(Input!F42-Input!G42&gt;=0,"40","50")</f>
        <v>40</v>
      </c>
      <c r="D30" s="104" t="s">
        <v>98</v>
      </c>
      <c r="E30" s="100">
        <f>CONCATENATE(Input!B42)</f>
      </c>
      <c r="F30" s="96">
        <f>CONCATENATE(Input!$D$14)</f>
      </c>
      <c r="G30" s="96">
        <f>CONCATENATE(Input!$D$12)</f>
      </c>
      <c r="H30" s="96" t="str">
        <f>IF(INT(TEXT(Input!$D$5,"mm"))&gt;=10,CONCATENATE(RIGHT(TEXT(Input!$D$5,"yyyy")+543,2)+1&amp;"31000"),CONCATENATE(RIGHT(TEXT(Input!$D$5,"yyyy")+543,2)&amp;"31000"))</f>
        <v>4331000</v>
      </c>
      <c r="I30" s="100">
        <f t="shared" si="0"/>
      </c>
      <c r="J30" s="100">
        <f t="shared" si="1"/>
      </c>
      <c r="K30" s="122">
        <f>CONCATENATE(Input!J42)</f>
      </c>
      <c r="L30" s="101">
        <f>ABS(Input!F42-Input!G42)</f>
        <v>0</v>
      </c>
      <c r="M30" s="96" t="str">
        <f>CONCATENATE("FAC9=",Input!K42)</f>
        <v>FAC9=</v>
      </c>
      <c r="N30" s="103"/>
      <c r="O30" s="95"/>
      <c r="P30" s="95"/>
      <c r="Q30" s="99"/>
      <c r="R30" s="99"/>
      <c r="S30" s="99"/>
      <c r="T30" s="99"/>
      <c r="U30" s="103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5"/>
      <c r="AM30" s="99"/>
      <c r="AN30" s="99"/>
      <c r="AO30" s="99"/>
      <c r="AP30" s="82">
        <f>CONCATENATE(Input!D42)</f>
      </c>
      <c r="AQ30" s="82">
        <f>CONCATENATE(Input!E42)</f>
      </c>
    </row>
    <row r="31" spans="1:43" s="105" customFormat="1" ht="10.5">
      <c r="A31" s="99">
        <v>24</v>
      </c>
      <c r="B31" s="100" t="s">
        <v>97</v>
      </c>
      <c r="C31" s="96" t="str">
        <f>IF(Input!F43-Input!G43&gt;=0,"40","50")</f>
        <v>40</v>
      </c>
      <c r="D31" s="104" t="s">
        <v>98</v>
      </c>
      <c r="E31" s="100">
        <f>CONCATENATE(Input!B43)</f>
      </c>
      <c r="F31" s="96">
        <f>CONCATENATE(Input!$D$14)</f>
      </c>
      <c r="G31" s="96">
        <f>CONCATENATE(Input!$D$12)</f>
      </c>
      <c r="H31" s="96" t="str">
        <f>IF(INT(TEXT(Input!$D$5,"mm"))&gt;=10,CONCATENATE(RIGHT(TEXT(Input!$D$5,"yyyy")+543,2)+1&amp;"31000"),CONCATENATE(RIGHT(TEXT(Input!$D$5,"yyyy")+543,2)&amp;"31000"))</f>
        <v>4331000</v>
      </c>
      <c r="I31" s="100">
        <f t="shared" si="0"/>
      </c>
      <c r="J31" s="100">
        <f t="shared" si="1"/>
      </c>
      <c r="K31" s="122">
        <f>CONCATENATE(Input!J43)</f>
      </c>
      <c r="L31" s="101">
        <f>ABS(Input!F43-Input!G43)</f>
        <v>0</v>
      </c>
      <c r="M31" s="96" t="str">
        <f>CONCATENATE("FAC9=",Input!K43)</f>
        <v>FAC9=</v>
      </c>
      <c r="N31" s="103"/>
      <c r="O31" s="95"/>
      <c r="P31" s="95"/>
      <c r="Q31" s="99"/>
      <c r="R31" s="99"/>
      <c r="S31" s="99"/>
      <c r="T31" s="99"/>
      <c r="U31" s="103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5"/>
      <c r="AM31" s="99"/>
      <c r="AN31" s="99"/>
      <c r="AO31" s="99"/>
      <c r="AP31" s="82">
        <f>CONCATENATE(Input!D43)</f>
      </c>
      <c r="AQ31" s="82">
        <f>CONCATENATE(Input!E43)</f>
      </c>
    </row>
    <row r="32" spans="1:43" s="105" customFormat="1" ht="10.5">
      <c r="A32" s="103">
        <v>25</v>
      </c>
      <c r="B32" s="100" t="s">
        <v>97</v>
      </c>
      <c r="C32" s="96" t="str">
        <f>IF(Input!F44-Input!G44&gt;=0,"40","50")</f>
        <v>40</v>
      </c>
      <c r="D32" s="104" t="s">
        <v>98</v>
      </c>
      <c r="E32" s="100">
        <f>CONCATENATE(Input!B44)</f>
      </c>
      <c r="F32" s="96">
        <f>CONCATENATE(Input!$D$14)</f>
      </c>
      <c r="G32" s="96">
        <f>CONCATENATE(Input!$D$12)</f>
      </c>
      <c r="H32" s="96" t="str">
        <f>IF(INT(TEXT(Input!$D$5,"mm"))&gt;=10,CONCATENATE(RIGHT(TEXT(Input!$D$5,"yyyy")+543,2)+1&amp;"31000"),CONCATENATE(RIGHT(TEXT(Input!$D$5,"yyyy")+543,2)&amp;"31000"))</f>
        <v>4331000</v>
      </c>
      <c r="I32" s="100">
        <f t="shared" si="0"/>
      </c>
      <c r="J32" s="100">
        <f t="shared" si="1"/>
      </c>
      <c r="K32" s="122">
        <f>CONCATENATE(Input!J44)</f>
      </c>
      <c r="L32" s="101">
        <f>ABS(Input!F44-Input!G44)</f>
        <v>0</v>
      </c>
      <c r="M32" s="96" t="str">
        <f>CONCATENATE("FAC9=",Input!K44)</f>
        <v>FAC9=</v>
      </c>
      <c r="N32" s="103"/>
      <c r="O32" s="95"/>
      <c r="P32" s="95"/>
      <c r="Q32" s="99"/>
      <c r="R32" s="99"/>
      <c r="S32" s="99"/>
      <c r="T32" s="99"/>
      <c r="U32" s="103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5"/>
      <c r="AM32" s="99"/>
      <c r="AN32" s="99"/>
      <c r="AO32" s="99"/>
      <c r="AP32" s="82">
        <f>CONCATENATE(Input!D44)</f>
      </c>
      <c r="AQ32" s="82">
        <f>CONCATENATE(Input!E44)</f>
      </c>
    </row>
    <row r="33" spans="1:43" s="105" customFormat="1" ht="10.5">
      <c r="A33" s="103">
        <v>26</v>
      </c>
      <c r="B33" s="100" t="s">
        <v>97</v>
      </c>
      <c r="C33" s="96" t="str">
        <f>IF(Input!F45-Input!G45&gt;=0,"40","50")</f>
        <v>40</v>
      </c>
      <c r="D33" s="104" t="s">
        <v>98</v>
      </c>
      <c r="E33" s="100">
        <f>CONCATENATE(Input!B45)</f>
      </c>
      <c r="F33" s="96">
        <f>CONCATENATE(Input!$D$14)</f>
      </c>
      <c r="G33" s="96">
        <f>CONCATENATE(Input!$D$12)</f>
      </c>
      <c r="H33" s="96" t="str">
        <f>IF(INT(TEXT(Input!$D$5,"mm"))&gt;=10,CONCATENATE(RIGHT(TEXT(Input!$D$5,"yyyy")+543,2)+1&amp;"31000"),CONCATENATE(RIGHT(TEXT(Input!$D$5,"yyyy")+543,2)&amp;"31000"))</f>
        <v>4331000</v>
      </c>
      <c r="I33" s="100">
        <f t="shared" si="0"/>
      </c>
      <c r="J33" s="100">
        <f t="shared" si="1"/>
      </c>
      <c r="K33" s="122">
        <f>CONCATENATE(Input!J45)</f>
      </c>
      <c r="L33" s="101">
        <f>ABS(Input!F45-Input!G45)</f>
        <v>0</v>
      </c>
      <c r="M33" s="96" t="str">
        <f>CONCATENATE("FAC9=",Input!K45)</f>
        <v>FAC9=</v>
      </c>
      <c r="N33" s="103"/>
      <c r="O33" s="95"/>
      <c r="P33" s="95"/>
      <c r="Q33" s="99"/>
      <c r="R33" s="99"/>
      <c r="S33" s="99"/>
      <c r="T33" s="99"/>
      <c r="U33" s="103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5"/>
      <c r="AM33" s="99"/>
      <c r="AN33" s="99"/>
      <c r="AO33" s="99"/>
      <c r="AP33" s="82">
        <f>CONCATENATE(Input!D45)</f>
      </c>
      <c r="AQ33" s="82">
        <f>CONCATENATE(Input!E45)</f>
      </c>
    </row>
    <row r="34" spans="1:43" s="105" customFormat="1" ht="10.5">
      <c r="A34" s="99">
        <v>27</v>
      </c>
      <c r="B34" s="100" t="s">
        <v>97</v>
      </c>
      <c r="C34" s="96" t="str">
        <f>IF(Input!F46-Input!G46&gt;=0,"40","50")</f>
        <v>40</v>
      </c>
      <c r="D34" s="104" t="s">
        <v>98</v>
      </c>
      <c r="E34" s="100">
        <f>CONCATENATE(Input!B46)</f>
      </c>
      <c r="F34" s="96">
        <f>CONCATENATE(Input!$D$14)</f>
      </c>
      <c r="G34" s="96">
        <f>CONCATENATE(Input!$D$12)</f>
      </c>
      <c r="H34" s="96" t="str">
        <f>IF(INT(TEXT(Input!$D$5,"mm"))&gt;=10,CONCATENATE(RIGHT(TEXT(Input!$D$5,"yyyy")+543,2)+1&amp;"31000"),CONCATENATE(RIGHT(TEXT(Input!$D$5,"yyyy")+543,2)&amp;"31000"))</f>
        <v>4331000</v>
      </c>
      <c r="I34" s="100">
        <f t="shared" si="0"/>
      </c>
      <c r="J34" s="100">
        <f t="shared" si="1"/>
      </c>
      <c r="K34" s="122">
        <f>CONCATENATE(Input!J46)</f>
      </c>
      <c r="L34" s="101">
        <f>ABS(Input!F46-Input!G46)</f>
        <v>0</v>
      </c>
      <c r="M34" s="96" t="str">
        <f>CONCATENATE("FAC9=",Input!K46)</f>
        <v>FAC9=</v>
      </c>
      <c r="N34" s="103"/>
      <c r="O34" s="95"/>
      <c r="P34" s="95"/>
      <c r="Q34" s="99"/>
      <c r="R34" s="99"/>
      <c r="S34" s="99"/>
      <c r="T34" s="99"/>
      <c r="U34" s="103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5"/>
      <c r="AM34" s="99"/>
      <c r="AN34" s="99"/>
      <c r="AO34" s="99"/>
      <c r="AP34" s="82">
        <f>CONCATENATE(Input!D46)</f>
      </c>
      <c r="AQ34" s="82">
        <f>CONCATENATE(Input!E46)</f>
      </c>
    </row>
    <row r="35" spans="1:43" s="105" customFormat="1" ht="10.5">
      <c r="A35" s="103">
        <v>28</v>
      </c>
      <c r="B35" s="100" t="s">
        <v>97</v>
      </c>
      <c r="C35" s="96" t="str">
        <f>IF(Input!F47-Input!G47&gt;=0,"40","50")</f>
        <v>40</v>
      </c>
      <c r="D35" s="104" t="s">
        <v>98</v>
      </c>
      <c r="E35" s="100">
        <f>CONCATENATE(Input!B47)</f>
      </c>
      <c r="F35" s="96">
        <f>CONCATENATE(Input!$D$14)</f>
      </c>
      <c r="G35" s="96">
        <f>CONCATENATE(Input!$D$12)</f>
      </c>
      <c r="H35" s="96" t="str">
        <f>IF(INT(TEXT(Input!$D$5,"mm"))&gt;=10,CONCATENATE(RIGHT(TEXT(Input!$D$5,"yyyy")+543,2)+1&amp;"31000"),CONCATENATE(RIGHT(TEXT(Input!$D$5,"yyyy")+543,2)&amp;"31000"))</f>
        <v>4331000</v>
      </c>
      <c r="I35" s="100">
        <f t="shared" si="0"/>
      </c>
      <c r="J35" s="100">
        <f t="shared" si="1"/>
      </c>
      <c r="K35" s="122">
        <f>CONCATENATE(Input!J47)</f>
      </c>
      <c r="L35" s="101">
        <f>ABS(Input!F47-Input!G47)</f>
        <v>0</v>
      </c>
      <c r="M35" s="96" t="str">
        <f>CONCATENATE("FAC9=",Input!K47)</f>
        <v>FAC9=</v>
      </c>
      <c r="N35" s="103"/>
      <c r="O35" s="95"/>
      <c r="P35" s="95"/>
      <c r="Q35" s="99"/>
      <c r="R35" s="99"/>
      <c r="S35" s="99"/>
      <c r="T35" s="99"/>
      <c r="U35" s="103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5"/>
      <c r="AM35" s="99"/>
      <c r="AN35" s="99"/>
      <c r="AO35" s="99"/>
      <c r="AP35" s="82">
        <f>CONCATENATE(Input!D47)</f>
      </c>
      <c r="AQ35" s="82">
        <f>CONCATENATE(Input!E47)</f>
      </c>
    </row>
    <row r="36" spans="1:43" s="105" customFormat="1" ht="10.5">
      <c r="A36" s="103">
        <v>29</v>
      </c>
      <c r="B36" s="100" t="s">
        <v>97</v>
      </c>
      <c r="C36" s="96" t="str">
        <f>IF(Input!F48-Input!G48&gt;=0,"40","50")</f>
        <v>40</v>
      </c>
      <c r="D36" s="104" t="s">
        <v>98</v>
      </c>
      <c r="E36" s="100">
        <f>CONCATENATE(Input!B48)</f>
      </c>
      <c r="F36" s="96">
        <f>CONCATENATE(Input!$D$14)</f>
      </c>
      <c r="G36" s="96">
        <f>CONCATENATE(Input!$D$12)</f>
      </c>
      <c r="H36" s="96" t="str">
        <f>IF(INT(TEXT(Input!$D$5,"mm"))&gt;=10,CONCATENATE(RIGHT(TEXT(Input!$D$5,"yyyy")+543,2)+1&amp;"31000"),CONCATENATE(RIGHT(TEXT(Input!$D$5,"yyyy")+543,2)&amp;"31000"))</f>
        <v>4331000</v>
      </c>
      <c r="I36" s="100">
        <f t="shared" si="0"/>
      </c>
      <c r="J36" s="100">
        <f t="shared" si="1"/>
      </c>
      <c r="K36" s="122">
        <f>CONCATENATE(Input!J48)</f>
      </c>
      <c r="L36" s="101">
        <f>ABS(Input!F48-Input!G48)</f>
        <v>0</v>
      </c>
      <c r="M36" s="96" t="str">
        <f>CONCATENATE("FAC9=",Input!K48)</f>
        <v>FAC9=</v>
      </c>
      <c r="N36" s="103"/>
      <c r="O36" s="95"/>
      <c r="P36" s="95"/>
      <c r="Q36" s="99"/>
      <c r="R36" s="99"/>
      <c r="S36" s="99"/>
      <c r="T36" s="99"/>
      <c r="U36" s="103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5"/>
      <c r="AM36" s="99"/>
      <c r="AN36" s="99"/>
      <c r="AO36" s="99"/>
      <c r="AP36" s="82">
        <f>CONCATENATE(Input!D48)</f>
      </c>
      <c r="AQ36" s="82">
        <f>CONCATENATE(Input!E48)</f>
      </c>
    </row>
    <row r="37" spans="1:43" s="105" customFormat="1" ht="10.5">
      <c r="A37" s="99">
        <v>30</v>
      </c>
      <c r="B37" s="100" t="s">
        <v>97</v>
      </c>
      <c r="C37" s="96" t="str">
        <f>IF(Input!F49-Input!G49&gt;=0,"40","50")</f>
        <v>40</v>
      </c>
      <c r="D37" s="104" t="s">
        <v>98</v>
      </c>
      <c r="E37" s="100">
        <f>CONCATENATE(Input!B49)</f>
      </c>
      <c r="F37" s="96">
        <f>CONCATENATE(Input!$D$14)</f>
      </c>
      <c r="G37" s="96">
        <f>CONCATENATE(Input!$D$12)</f>
      </c>
      <c r="H37" s="96" t="str">
        <f>IF(INT(TEXT(Input!$D$5,"mm"))&gt;=10,CONCATENATE(RIGHT(TEXT(Input!$D$5,"yyyy")+543,2)+1&amp;"31000"),CONCATENATE(RIGHT(TEXT(Input!$D$5,"yyyy")+543,2)&amp;"31000"))</f>
        <v>4331000</v>
      </c>
      <c r="I37" s="100">
        <f t="shared" si="0"/>
      </c>
      <c r="J37" s="100">
        <f t="shared" si="1"/>
      </c>
      <c r="K37" s="122">
        <f>CONCATENATE(Input!J49)</f>
      </c>
      <c r="L37" s="101">
        <f>ABS(Input!F49-Input!G49)</f>
        <v>0</v>
      </c>
      <c r="M37" s="96" t="str">
        <f>CONCATENATE("FAC9=",Input!K49)</f>
        <v>FAC9=</v>
      </c>
      <c r="N37" s="103"/>
      <c r="O37" s="95"/>
      <c r="P37" s="95"/>
      <c r="Q37" s="99"/>
      <c r="R37" s="99"/>
      <c r="S37" s="99"/>
      <c r="T37" s="99"/>
      <c r="U37" s="103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5"/>
      <c r="AM37" s="99"/>
      <c r="AN37" s="99"/>
      <c r="AO37" s="99"/>
      <c r="AP37" s="82">
        <f>CONCATENATE(Input!D49)</f>
      </c>
      <c r="AQ37" s="82">
        <f>CONCATENATE(Input!E49)</f>
      </c>
    </row>
    <row r="38" spans="1:43" s="105" customFormat="1" ht="10.5">
      <c r="A38" s="103">
        <v>31</v>
      </c>
      <c r="B38" s="100" t="s">
        <v>97</v>
      </c>
      <c r="C38" s="96" t="str">
        <f>IF(Input!F50-Input!G50&gt;=0,"40","50")</f>
        <v>40</v>
      </c>
      <c r="D38" s="104" t="s">
        <v>98</v>
      </c>
      <c r="E38" s="100">
        <f>CONCATENATE(Input!B50)</f>
      </c>
      <c r="F38" s="96">
        <f>CONCATENATE(Input!$D$14)</f>
      </c>
      <c r="G38" s="96">
        <f>CONCATENATE(Input!$D$12)</f>
      </c>
      <c r="H38" s="96" t="str">
        <f>IF(INT(TEXT(Input!$D$5,"mm"))&gt;=10,CONCATENATE(RIGHT(TEXT(Input!$D$5,"yyyy")+543,2)+1&amp;"31000"),CONCATENATE(RIGHT(TEXT(Input!$D$5,"yyyy")+543,2)&amp;"31000"))</f>
        <v>4331000</v>
      </c>
      <c r="I38" s="100">
        <f t="shared" si="0"/>
      </c>
      <c r="J38" s="100">
        <f t="shared" si="1"/>
      </c>
      <c r="K38" s="122">
        <f>CONCATENATE(Input!J50)</f>
      </c>
      <c r="L38" s="101">
        <f>ABS(Input!F50-Input!G50)</f>
        <v>0</v>
      </c>
      <c r="M38" s="96" t="str">
        <f>CONCATENATE("FAC9=",Input!K50)</f>
        <v>FAC9=</v>
      </c>
      <c r="N38" s="103"/>
      <c r="O38" s="95"/>
      <c r="P38" s="95"/>
      <c r="Q38" s="99"/>
      <c r="R38" s="99"/>
      <c r="S38" s="99"/>
      <c r="T38" s="99"/>
      <c r="U38" s="103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5"/>
      <c r="AM38" s="99"/>
      <c r="AN38" s="99"/>
      <c r="AO38" s="99"/>
      <c r="AP38" s="82">
        <f>CONCATENATE(Input!D50)</f>
      </c>
      <c r="AQ38" s="82">
        <f>CONCATENATE(Input!E50)</f>
      </c>
    </row>
    <row r="39" spans="1:43" s="105" customFormat="1" ht="10.5">
      <c r="A39" s="103">
        <v>32</v>
      </c>
      <c r="B39" s="100" t="s">
        <v>97</v>
      </c>
      <c r="C39" s="96" t="str">
        <f>IF(Input!F51-Input!G51&gt;=0,"40","50")</f>
        <v>40</v>
      </c>
      <c r="D39" s="104" t="s">
        <v>98</v>
      </c>
      <c r="E39" s="100">
        <f>CONCATENATE(Input!B51)</f>
      </c>
      <c r="F39" s="96">
        <f>CONCATENATE(Input!$D$14)</f>
      </c>
      <c r="G39" s="96">
        <f>CONCATENATE(Input!$D$12)</f>
      </c>
      <c r="H39" s="96" t="str">
        <f>IF(INT(TEXT(Input!$D$5,"mm"))&gt;=10,CONCATENATE(RIGHT(TEXT(Input!$D$5,"yyyy")+543,2)+1&amp;"31000"),CONCATENATE(RIGHT(TEXT(Input!$D$5,"yyyy")+543,2)&amp;"31000"))</f>
        <v>4331000</v>
      </c>
      <c r="I39" s="100">
        <f t="shared" si="0"/>
      </c>
      <c r="J39" s="100">
        <f t="shared" si="1"/>
      </c>
      <c r="K39" s="122">
        <f>CONCATENATE(Input!J51)</f>
      </c>
      <c r="L39" s="101">
        <f>ABS(Input!F51-Input!G51)</f>
        <v>0</v>
      </c>
      <c r="M39" s="96" t="str">
        <f>CONCATENATE("FAC9=",Input!K51)</f>
        <v>FAC9=</v>
      </c>
      <c r="N39" s="103"/>
      <c r="O39" s="95"/>
      <c r="P39" s="95"/>
      <c r="Q39" s="99"/>
      <c r="R39" s="99"/>
      <c r="S39" s="99"/>
      <c r="T39" s="99"/>
      <c r="U39" s="103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5"/>
      <c r="AM39" s="99"/>
      <c r="AN39" s="99"/>
      <c r="AO39" s="99"/>
      <c r="AP39" s="82">
        <f>CONCATENATE(Input!D51)</f>
      </c>
      <c r="AQ39" s="82">
        <f>CONCATENATE(Input!E51)</f>
      </c>
    </row>
    <row r="40" spans="1:43" s="105" customFormat="1" ht="10.5">
      <c r="A40" s="99">
        <v>33</v>
      </c>
      <c r="B40" s="100" t="s">
        <v>97</v>
      </c>
      <c r="C40" s="96" t="str">
        <f>IF(Input!F52-Input!G52&gt;=0,"40","50")</f>
        <v>40</v>
      </c>
      <c r="D40" s="104" t="s">
        <v>98</v>
      </c>
      <c r="E40" s="100">
        <f>CONCATENATE(Input!B52)</f>
      </c>
      <c r="F40" s="96">
        <f>CONCATENATE(Input!$D$14)</f>
      </c>
      <c r="G40" s="96">
        <f>CONCATENATE(Input!$D$12)</f>
      </c>
      <c r="H40" s="96" t="str">
        <f>IF(INT(TEXT(Input!$D$5,"mm"))&gt;=10,CONCATENATE(RIGHT(TEXT(Input!$D$5,"yyyy")+543,2)+1&amp;"31000"),CONCATENATE(RIGHT(TEXT(Input!$D$5,"yyyy")+543,2)&amp;"31000"))</f>
        <v>4331000</v>
      </c>
      <c r="I40" s="100">
        <f t="shared" si="0"/>
      </c>
      <c r="J40" s="100">
        <f t="shared" si="1"/>
      </c>
      <c r="K40" s="122">
        <f>CONCATENATE(Input!J52)</f>
      </c>
      <c r="L40" s="101">
        <f>ABS(Input!F52-Input!G52)</f>
        <v>0</v>
      </c>
      <c r="M40" s="96" t="str">
        <f>CONCATENATE("FAC9=",Input!K52)</f>
        <v>FAC9=</v>
      </c>
      <c r="N40" s="103"/>
      <c r="O40" s="95"/>
      <c r="P40" s="95"/>
      <c r="Q40" s="99"/>
      <c r="R40" s="99"/>
      <c r="S40" s="99"/>
      <c r="T40" s="99"/>
      <c r="U40" s="103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5"/>
      <c r="AM40" s="99"/>
      <c r="AN40" s="99"/>
      <c r="AO40" s="99"/>
      <c r="AP40" s="82">
        <f>CONCATENATE(Input!D52)</f>
      </c>
      <c r="AQ40" s="82">
        <f>CONCATENATE(Input!E52)</f>
      </c>
    </row>
    <row r="41" spans="1:43" s="105" customFormat="1" ht="10.5">
      <c r="A41" s="103">
        <v>34</v>
      </c>
      <c r="B41" s="100" t="s">
        <v>97</v>
      </c>
      <c r="C41" s="96" t="str">
        <f>IF(Input!F53-Input!G53&gt;=0,"40","50")</f>
        <v>40</v>
      </c>
      <c r="D41" s="104" t="s">
        <v>98</v>
      </c>
      <c r="E41" s="100">
        <f>CONCATENATE(Input!B53)</f>
      </c>
      <c r="F41" s="96">
        <f>CONCATENATE(Input!$D$14)</f>
      </c>
      <c r="G41" s="96">
        <f>CONCATENATE(Input!$D$12)</f>
      </c>
      <c r="H41" s="96" t="str">
        <f>IF(INT(TEXT(Input!$D$5,"mm"))&gt;=10,CONCATENATE(RIGHT(TEXT(Input!$D$5,"yyyy")+543,2)+1&amp;"31000"),CONCATENATE(RIGHT(TEXT(Input!$D$5,"yyyy")+543,2)&amp;"31000"))</f>
        <v>4331000</v>
      </c>
      <c r="I41" s="100">
        <f t="shared" si="0"/>
      </c>
      <c r="J41" s="100">
        <f t="shared" si="1"/>
      </c>
      <c r="K41" s="122">
        <f>CONCATENATE(Input!J53)</f>
      </c>
      <c r="L41" s="101">
        <f>ABS(Input!F53-Input!G53)</f>
        <v>0</v>
      </c>
      <c r="M41" s="96" t="str">
        <f>CONCATENATE("FAC9=",Input!K53)</f>
        <v>FAC9=</v>
      </c>
      <c r="N41" s="103"/>
      <c r="O41" s="95"/>
      <c r="P41" s="95"/>
      <c r="Q41" s="99"/>
      <c r="R41" s="99"/>
      <c r="S41" s="99"/>
      <c r="T41" s="99"/>
      <c r="U41" s="103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5"/>
      <c r="AM41" s="99"/>
      <c r="AN41" s="99"/>
      <c r="AO41" s="99"/>
      <c r="AP41" s="82">
        <f>CONCATENATE(Input!D53)</f>
      </c>
      <c r="AQ41" s="82">
        <f>CONCATENATE(Input!E53)</f>
      </c>
    </row>
    <row r="42" spans="1:43" s="105" customFormat="1" ht="10.5">
      <c r="A42" s="103">
        <v>35</v>
      </c>
      <c r="B42" s="100" t="s">
        <v>97</v>
      </c>
      <c r="C42" s="96" t="str">
        <f>IF(Input!F54-Input!G54&gt;=0,"40","50")</f>
        <v>40</v>
      </c>
      <c r="D42" s="104" t="s">
        <v>98</v>
      </c>
      <c r="E42" s="100">
        <f>CONCATENATE(Input!B54)</f>
      </c>
      <c r="F42" s="96">
        <f>CONCATENATE(Input!$D$14)</f>
      </c>
      <c r="G42" s="96">
        <f>CONCATENATE(Input!$D$12)</f>
      </c>
      <c r="H42" s="96" t="str">
        <f>IF(INT(TEXT(Input!$D$5,"mm"))&gt;=10,CONCATENATE(RIGHT(TEXT(Input!$D$5,"yyyy")+543,2)+1&amp;"31000"),CONCATENATE(RIGHT(TEXT(Input!$D$5,"yyyy")+543,2)&amp;"31000"))</f>
        <v>4331000</v>
      </c>
      <c r="I42" s="100">
        <f t="shared" si="0"/>
      </c>
      <c r="J42" s="100">
        <f t="shared" si="1"/>
      </c>
      <c r="K42" s="122">
        <f>CONCATENATE(Input!J54)</f>
      </c>
      <c r="L42" s="101">
        <f>ABS(Input!F54-Input!G54)</f>
        <v>0</v>
      </c>
      <c r="M42" s="96" t="str">
        <f>CONCATENATE("FAC9=",Input!K54)</f>
        <v>FAC9=</v>
      </c>
      <c r="N42" s="103"/>
      <c r="O42" s="95"/>
      <c r="P42" s="95"/>
      <c r="Q42" s="99"/>
      <c r="R42" s="99"/>
      <c r="S42" s="99"/>
      <c r="T42" s="99"/>
      <c r="U42" s="103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5"/>
      <c r="AM42" s="99"/>
      <c r="AN42" s="99"/>
      <c r="AO42" s="99"/>
      <c r="AP42" s="82">
        <f>CONCATENATE(Input!D54)</f>
      </c>
      <c r="AQ42" s="82">
        <f>CONCATENATE(Input!E54)</f>
      </c>
    </row>
    <row r="43" spans="1:43" s="105" customFormat="1" ht="10.5">
      <c r="A43" s="99">
        <v>36</v>
      </c>
      <c r="B43" s="100" t="s">
        <v>97</v>
      </c>
      <c r="C43" s="96" t="str">
        <f>IF(Input!F55-Input!G55&gt;=0,"40","50")</f>
        <v>40</v>
      </c>
      <c r="D43" s="104" t="s">
        <v>98</v>
      </c>
      <c r="E43" s="100">
        <f>CONCATENATE(Input!B55)</f>
      </c>
      <c r="F43" s="96">
        <f>CONCATENATE(Input!$D$14)</f>
      </c>
      <c r="G43" s="96">
        <f>CONCATENATE(Input!$D$12)</f>
      </c>
      <c r="H43" s="96" t="str">
        <f>IF(INT(TEXT(Input!$D$5,"mm"))&gt;=10,CONCATENATE(RIGHT(TEXT(Input!$D$5,"yyyy")+543,2)+1&amp;"31000"),CONCATENATE(RIGHT(TEXT(Input!$D$5,"yyyy")+543,2)&amp;"31000"))</f>
        <v>4331000</v>
      </c>
      <c r="I43" s="100">
        <f t="shared" si="0"/>
      </c>
      <c r="J43" s="100">
        <f t="shared" si="1"/>
      </c>
      <c r="K43" s="122">
        <f>CONCATENATE(Input!J55)</f>
      </c>
      <c r="L43" s="101">
        <f>ABS(Input!F55-Input!G55)</f>
        <v>0</v>
      </c>
      <c r="M43" s="96" t="str">
        <f>CONCATENATE("FAC9=",Input!K55)</f>
        <v>FAC9=</v>
      </c>
      <c r="N43" s="103"/>
      <c r="O43" s="95"/>
      <c r="P43" s="95"/>
      <c r="Q43" s="99"/>
      <c r="R43" s="99"/>
      <c r="S43" s="99"/>
      <c r="T43" s="99"/>
      <c r="U43" s="103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5"/>
      <c r="AM43" s="99"/>
      <c r="AN43" s="99"/>
      <c r="AO43" s="99"/>
      <c r="AP43" s="82">
        <f>CONCATENATE(Input!D55)</f>
      </c>
      <c r="AQ43" s="82">
        <f>CONCATENATE(Input!E55)</f>
      </c>
    </row>
    <row r="44" spans="1:43" s="105" customFormat="1" ht="10.5">
      <c r="A44" s="103">
        <v>37</v>
      </c>
      <c r="B44" s="100" t="s">
        <v>97</v>
      </c>
      <c r="C44" s="96" t="str">
        <f>IF(Input!F56-Input!G56&gt;=0,"40","50")</f>
        <v>40</v>
      </c>
      <c r="D44" s="104" t="s">
        <v>98</v>
      </c>
      <c r="E44" s="100">
        <f>CONCATENATE(Input!B56)</f>
      </c>
      <c r="F44" s="96">
        <f>CONCATENATE(Input!$D$14)</f>
      </c>
      <c r="G44" s="96">
        <f>CONCATENATE(Input!$D$12)</f>
      </c>
      <c r="H44" s="96" t="str">
        <f>IF(INT(TEXT(Input!$D$5,"mm"))&gt;=10,CONCATENATE(RIGHT(TEXT(Input!$D$5,"yyyy")+543,2)+1&amp;"31000"),CONCATENATE(RIGHT(TEXT(Input!$D$5,"yyyy")+543,2)&amp;"31000"))</f>
        <v>4331000</v>
      </c>
      <c r="I44" s="100">
        <f t="shared" si="0"/>
      </c>
      <c r="J44" s="100">
        <f t="shared" si="1"/>
      </c>
      <c r="K44" s="122">
        <f>CONCATENATE(Input!J56)</f>
      </c>
      <c r="L44" s="101">
        <f>ABS(Input!F56-Input!G56)</f>
        <v>0</v>
      </c>
      <c r="M44" s="96" t="str">
        <f>CONCATENATE("FAC9=",Input!K56)</f>
        <v>FAC9=</v>
      </c>
      <c r="N44" s="103"/>
      <c r="O44" s="95"/>
      <c r="P44" s="95"/>
      <c r="Q44" s="99"/>
      <c r="R44" s="99"/>
      <c r="S44" s="99"/>
      <c r="T44" s="99"/>
      <c r="U44" s="103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5"/>
      <c r="AM44" s="99"/>
      <c r="AN44" s="99"/>
      <c r="AO44" s="99"/>
      <c r="AP44" s="82">
        <f>CONCATENATE(Input!D56)</f>
      </c>
      <c r="AQ44" s="82">
        <f>CONCATENATE(Input!E56)</f>
      </c>
    </row>
    <row r="45" spans="1:43" s="105" customFormat="1" ht="10.5">
      <c r="A45" s="103">
        <v>38</v>
      </c>
      <c r="B45" s="100" t="s">
        <v>97</v>
      </c>
      <c r="C45" s="96" t="str">
        <f>IF(Input!F57-Input!G57&gt;=0,"40","50")</f>
        <v>40</v>
      </c>
      <c r="D45" s="104" t="s">
        <v>98</v>
      </c>
      <c r="E45" s="100">
        <f>CONCATENATE(Input!B57)</f>
      </c>
      <c r="F45" s="96">
        <f>CONCATENATE(Input!$D$14)</f>
      </c>
      <c r="G45" s="96">
        <f>CONCATENATE(Input!$D$12)</f>
      </c>
      <c r="H45" s="96" t="str">
        <f>IF(INT(TEXT(Input!$D$5,"mm"))&gt;=10,CONCATENATE(RIGHT(TEXT(Input!$D$5,"yyyy")+543,2)+1&amp;"31000"),CONCATENATE(RIGHT(TEXT(Input!$D$5,"yyyy")+543,2)&amp;"31000"))</f>
        <v>4331000</v>
      </c>
      <c r="I45" s="100">
        <f t="shared" si="0"/>
      </c>
      <c r="J45" s="100">
        <f t="shared" si="1"/>
      </c>
      <c r="K45" s="122">
        <f>CONCATENATE(Input!J57)</f>
      </c>
      <c r="L45" s="101">
        <f>ABS(Input!F57-Input!G57)</f>
        <v>0</v>
      </c>
      <c r="M45" s="96" t="str">
        <f>CONCATENATE("FAC9=",Input!K57)</f>
        <v>FAC9=</v>
      </c>
      <c r="N45" s="103"/>
      <c r="O45" s="95"/>
      <c r="P45" s="95"/>
      <c r="Q45" s="99"/>
      <c r="R45" s="99"/>
      <c r="S45" s="99"/>
      <c r="T45" s="99"/>
      <c r="U45" s="103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5"/>
      <c r="AM45" s="99"/>
      <c r="AN45" s="99"/>
      <c r="AO45" s="99"/>
      <c r="AP45" s="82">
        <f>CONCATENATE(Input!D57)</f>
      </c>
      <c r="AQ45" s="82">
        <f>CONCATENATE(Input!E57)</f>
      </c>
    </row>
    <row r="46" spans="1:43" s="105" customFormat="1" ht="10.5">
      <c r="A46" s="99">
        <v>39</v>
      </c>
      <c r="B46" s="100" t="s">
        <v>97</v>
      </c>
      <c r="C46" s="96" t="str">
        <f>IF(Input!F58-Input!G58&gt;=0,"40","50")</f>
        <v>40</v>
      </c>
      <c r="D46" s="104" t="s">
        <v>98</v>
      </c>
      <c r="E46" s="100">
        <f>CONCATENATE(Input!B58)</f>
      </c>
      <c r="F46" s="96">
        <f>CONCATENATE(Input!$D$14)</f>
      </c>
      <c r="G46" s="96">
        <f>CONCATENATE(Input!$D$12)</f>
      </c>
      <c r="H46" s="96" t="str">
        <f>IF(INT(TEXT(Input!$D$5,"mm"))&gt;=10,CONCATENATE(RIGHT(TEXT(Input!$D$5,"yyyy")+543,2)+1&amp;"31000"),CONCATENATE(RIGHT(TEXT(Input!$D$5,"yyyy")+543,2)&amp;"31000"))</f>
        <v>4331000</v>
      </c>
      <c r="I46" s="100">
        <f t="shared" si="0"/>
      </c>
      <c r="J46" s="100">
        <f t="shared" si="1"/>
      </c>
      <c r="K46" s="122">
        <f>CONCATENATE(Input!J58)</f>
      </c>
      <c r="L46" s="101">
        <f>ABS(Input!F58-Input!G58)</f>
        <v>0</v>
      </c>
      <c r="M46" s="96" t="str">
        <f>CONCATENATE("FAC9=",Input!K58)</f>
        <v>FAC9=</v>
      </c>
      <c r="N46" s="103"/>
      <c r="O46" s="95"/>
      <c r="P46" s="95"/>
      <c r="Q46" s="99"/>
      <c r="R46" s="99"/>
      <c r="S46" s="99"/>
      <c r="T46" s="99"/>
      <c r="U46" s="103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5"/>
      <c r="AM46" s="99"/>
      <c r="AN46" s="99"/>
      <c r="AO46" s="99"/>
      <c r="AP46" s="82">
        <f>CONCATENATE(Input!D58)</f>
      </c>
      <c r="AQ46" s="82">
        <f>CONCATENATE(Input!E58)</f>
      </c>
    </row>
    <row r="47" spans="1:43" s="105" customFormat="1" ht="10.5">
      <c r="A47" s="103">
        <v>40</v>
      </c>
      <c r="B47" s="100" t="s">
        <v>97</v>
      </c>
      <c r="C47" s="96" t="str">
        <f>IF(Input!F59-Input!G59&gt;=0,"40","50")</f>
        <v>40</v>
      </c>
      <c r="D47" s="104" t="s">
        <v>98</v>
      </c>
      <c r="E47" s="100">
        <f>CONCATENATE(Input!B59)</f>
      </c>
      <c r="F47" s="96">
        <f>CONCATENATE(Input!$D$14)</f>
      </c>
      <c r="G47" s="96">
        <f>CONCATENATE(Input!$D$12)</f>
      </c>
      <c r="H47" s="96" t="str">
        <f>IF(INT(TEXT(Input!$D$5,"mm"))&gt;=10,CONCATENATE(RIGHT(TEXT(Input!$D$5,"yyyy")+543,2)+1&amp;"31000"),CONCATENATE(RIGHT(TEXT(Input!$D$5,"yyyy")+543,2)&amp;"31000"))</f>
        <v>4331000</v>
      </c>
      <c r="I47" s="100">
        <f t="shared" si="0"/>
      </c>
      <c r="J47" s="100">
        <f t="shared" si="1"/>
      </c>
      <c r="K47" s="122">
        <f>CONCATENATE(Input!J59)</f>
      </c>
      <c r="L47" s="101">
        <f>ABS(Input!F59-Input!G59)</f>
        <v>0</v>
      </c>
      <c r="M47" s="96" t="str">
        <f>CONCATENATE("FAC9=",Input!K59)</f>
        <v>FAC9=</v>
      </c>
      <c r="N47" s="103"/>
      <c r="O47" s="95"/>
      <c r="P47" s="95"/>
      <c r="Q47" s="99"/>
      <c r="R47" s="99"/>
      <c r="S47" s="99"/>
      <c r="T47" s="99"/>
      <c r="U47" s="103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5"/>
      <c r="AM47" s="99"/>
      <c r="AN47" s="99"/>
      <c r="AO47" s="99"/>
      <c r="AP47" s="82">
        <f>CONCATENATE(Input!D59)</f>
      </c>
      <c r="AQ47" s="82">
        <f>CONCATENATE(Input!E59)</f>
      </c>
    </row>
    <row r="48" spans="1:43" s="105" customFormat="1" ht="10.5">
      <c r="A48" s="103">
        <v>41</v>
      </c>
      <c r="B48" s="100" t="s">
        <v>97</v>
      </c>
      <c r="C48" s="96" t="str">
        <f>IF(Input!F60-Input!G60&gt;=0,"40","50")</f>
        <v>40</v>
      </c>
      <c r="D48" s="104" t="s">
        <v>98</v>
      </c>
      <c r="E48" s="100">
        <f>CONCATENATE(Input!B60)</f>
      </c>
      <c r="F48" s="96">
        <f>CONCATENATE(Input!$D$14)</f>
      </c>
      <c r="G48" s="96">
        <f>CONCATENATE(Input!$D$12)</f>
      </c>
      <c r="H48" s="96" t="str">
        <f>IF(INT(TEXT(Input!$D$5,"mm"))&gt;=10,CONCATENATE(RIGHT(TEXT(Input!$D$5,"yyyy")+543,2)+1&amp;"31000"),CONCATENATE(RIGHT(TEXT(Input!$D$5,"yyyy")+543,2)&amp;"31000"))</f>
        <v>4331000</v>
      </c>
      <c r="I48" s="100">
        <f t="shared" si="0"/>
      </c>
      <c r="J48" s="100">
        <f t="shared" si="1"/>
      </c>
      <c r="K48" s="122">
        <f>CONCATENATE(Input!J60)</f>
      </c>
      <c r="L48" s="101">
        <f>ABS(Input!F60-Input!G60)</f>
        <v>0</v>
      </c>
      <c r="M48" s="96" t="str">
        <f>CONCATENATE("FAC9=",Input!K60)</f>
        <v>FAC9=</v>
      </c>
      <c r="N48" s="103"/>
      <c r="O48" s="95"/>
      <c r="P48" s="95"/>
      <c r="Q48" s="99"/>
      <c r="R48" s="99"/>
      <c r="S48" s="99"/>
      <c r="T48" s="99"/>
      <c r="U48" s="103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5"/>
      <c r="AM48" s="99"/>
      <c r="AN48" s="99"/>
      <c r="AO48" s="99"/>
      <c r="AP48" s="82">
        <f>CONCATENATE(Input!D60)</f>
      </c>
      <c r="AQ48" s="82">
        <f>CONCATENATE(Input!E60)</f>
      </c>
    </row>
    <row r="49" spans="1:43" s="105" customFormat="1" ht="10.5">
      <c r="A49" s="99">
        <v>42</v>
      </c>
      <c r="B49" s="100" t="s">
        <v>97</v>
      </c>
      <c r="C49" s="96" t="str">
        <f>IF(Input!F61-Input!G61&gt;=0,"40","50")</f>
        <v>40</v>
      </c>
      <c r="D49" s="104" t="s">
        <v>98</v>
      </c>
      <c r="E49" s="100">
        <f>CONCATENATE(Input!B61)</f>
      </c>
      <c r="F49" s="96">
        <f>CONCATENATE(Input!$D$14)</f>
      </c>
      <c r="G49" s="96">
        <f>CONCATENATE(Input!$D$12)</f>
      </c>
      <c r="H49" s="96" t="str">
        <f>IF(INT(TEXT(Input!$D$5,"mm"))&gt;=10,CONCATENATE(RIGHT(TEXT(Input!$D$5,"yyyy")+543,2)+1&amp;"31000"),CONCATENATE(RIGHT(TEXT(Input!$D$5,"yyyy")+543,2)&amp;"31000"))</f>
        <v>4331000</v>
      </c>
      <c r="I49" s="100">
        <f t="shared" si="0"/>
      </c>
      <c r="J49" s="100">
        <f t="shared" si="1"/>
      </c>
      <c r="K49" s="122">
        <f>CONCATENATE(Input!J61)</f>
      </c>
      <c r="L49" s="101">
        <f>ABS(Input!F61-Input!G61)</f>
        <v>0</v>
      </c>
      <c r="M49" s="96" t="str">
        <f>CONCATENATE("FAC9=",Input!K61)</f>
        <v>FAC9=</v>
      </c>
      <c r="N49" s="103"/>
      <c r="O49" s="95"/>
      <c r="P49" s="95"/>
      <c r="Q49" s="99"/>
      <c r="R49" s="99"/>
      <c r="S49" s="99"/>
      <c r="T49" s="99"/>
      <c r="U49" s="103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5"/>
      <c r="AM49" s="99"/>
      <c r="AN49" s="99"/>
      <c r="AO49" s="99"/>
      <c r="AP49" s="82">
        <f>CONCATENATE(Input!D61)</f>
      </c>
      <c r="AQ49" s="82">
        <f>CONCATENATE(Input!E61)</f>
      </c>
    </row>
    <row r="50" spans="1:43" s="105" customFormat="1" ht="10.5">
      <c r="A50" s="103">
        <v>43</v>
      </c>
      <c r="B50" s="100" t="s">
        <v>97</v>
      </c>
      <c r="C50" s="96" t="str">
        <f>IF(Input!F62-Input!G62&gt;=0,"40","50")</f>
        <v>40</v>
      </c>
      <c r="D50" s="104" t="s">
        <v>98</v>
      </c>
      <c r="E50" s="100">
        <f>CONCATENATE(Input!B62)</f>
      </c>
      <c r="F50" s="96">
        <f>CONCATENATE(Input!$D$14)</f>
      </c>
      <c r="G50" s="96">
        <f>CONCATENATE(Input!$D$12)</f>
      </c>
      <c r="H50" s="96" t="str">
        <f>IF(INT(TEXT(Input!$D$5,"mm"))&gt;=10,CONCATENATE(RIGHT(TEXT(Input!$D$5,"yyyy")+543,2)+1&amp;"31000"),CONCATENATE(RIGHT(TEXT(Input!$D$5,"yyyy")+543,2)&amp;"31000"))</f>
        <v>4331000</v>
      </c>
      <c r="I50" s="100">
        <f t="shared" si="0"/>
      </c>
      <c r="J50" s="100">
        <f t="shared" si="1"/>
      </c>
      <c r="K50" s="122">
        <f>CONCATENATE(Input!J62)</f>
      </c>
      <c r="L50" s="101">
        <f>ABS(Input!F62-Input!G62)</f>
        <v>0</v>
      </c>
      <c r="M50" s="96" t="str">
        <f>CONCATENATE("FAC9=",Input!K62)</f>
        <v>FAC9=</v>
      </c>
      <c r="N50" s="103"/>
      <c r="O50" s="95"/>
      <c r="P50" s="95"/>
      <c r="Q50" s="99"/>
      <c r="R50" s="99"/>
      <c r="S50" s="99"/>
      <c r="T50" s="99"/>
      <c r="U50" s="103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5"/>
      <c r="AM50" s="99"/>
      <c r="AN50" s="99"/>
      <c r="AO50" s="99"/>
      <c r="AP50" s="82">
        <f>CONCATENATE(Input!D62)</f>
      </c>
      <c r="AQ50" s="82">
        <f>CONCATENATE(Input!E62)</f>
      </c>
    </row>
    <row r="51" spans="1:43" s="106" customFormat="1" ht="10.5">
      <c r="A51" s="103">
        <v>44</v>
      </c>
      <c r="B51" s="100" t="s">
        <v>97</v>
      </c>
      <c r="C51" s="96" t="str">
        <f>IF(Input!F63-Input!G63&gt;=0,"40","50")</f>
        <v>40</v>
      </c>
      <c r="D51" s="104" t="s">
        <v>98</v>
      </c>
      <c r="E51" s="100">
        <f>CONCATENATE(Input!B63)</f>
      </c>
      <c r="F51" s="96">
        <f>CONCATENATE(Input!$D$14)</f>
      </c>
      <c r="G51" s="96">
        <f>CONCATENATE(Input!$D$12)</f>
      </c>
      <c r="H51" s="96" t="str">
        <f>IF(INT(TEXT(Input!$D$5,"mm"))&gt;=10,CONCATENATE(RIGHT(TEXT(Input!$D$5,"yyyy")+543,2)+1&amp;"31000"),CONCATENATE(RIGHT(TEXT(Input!$D$5,"yyyy")+543,2)&amp;"31000"))</f>
        <v>4331000</v>
      </c>
      <c r="I51" s="100">
        <f t="shared" si="0"/>
      </c>
      <c r="J51" s="100">
        <f t="shared" si="1"/>
      </c>
      <c r="K51" s="122">
        <f>CONCATENATE(Input!J63)</f>
      </c>
      <c r="L51" s="101">
        <f>ABS(Input!F63-Input!G63)</f>
        <v>0</v>
      </c>
      <c r="M51" s="96" t="str">
        <f>CONCATENATE("FAC9=",Input!K63)</f>
        <v>FAC9=</v>
      </c>
      <c r="N51" s="103"/>
      <c r="O51" s="95"/>
      <c r="P51" s="95"/>
      <c r="Q51" s="99"/>
      <c r="R51" s="99"/>
      <c r="S51" s="99"/>
      <c r="T51" s="99"/>
      <c r="U51" s="103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5"/>
      <c r="AM51" s="99"/>
      <c r="AN51" s="99"/>
      <c r="AO51" s="99"/>
      <c r="AP51" s="82">
        <f>CONCATENATE(Input!D63)</f>
      </c>
      <c r="AQ51" s="82">
        <f>CONCATENATE(Input!E63)</f>
      </c>
    </row>
    <row r="52" spans="1:43" s="106" customFormat="1" ht="10.5">
      <c r="A52" s="99">
        <v>45</v>
      </c>
      <c r="B52" s="100" t="s">
        <v>97</v>
      </c>
      <c r="C52" s="96" t="str">
        <f>IF(Input!F64-Input!G64&gt;=0,"40","50")</f>
        <v>40</v>
      </c>
      <c r="D52" s="104" t="s">
        <v>98</v>
      </c>
      <c r="E52" s="100">
        <f>CONCATENATE(Input!B64)</f>
      </c>
      <c r="F52" s="96">
        <f>CONCATENATE(Input!$D$14)</f>
      </c>
      <c r="G52" s="96">
        <f>CONCATENATE(Input!$D$12)</f>
      </c>
      <c r="H52" s="96" t="str">
        <f>IF(INT(TEXT(Input!$D$5,"mm"))&gt;=10,CONCATENATE(RIGHT(TEXT(Input!$D$5,"yyyy")+543,2)+1&amp;"31000"),CONCATENATE(RIGHT(TEXT(Input!$D$5,"yyyy")+543,2)&amp;"31000"))</f>
        <v>4331000</v>
      </c>
      <c r="I52" s="100">
        <f t="shared" si="0"/>
      </c>
      <c r="J52" s="100">
        <f t="shared" si="1"/>
      </c>
      <c r="K52" s="122">
        <f>CONCATENATE(Input!J64)</f>
      </c>
      <c r="L52" s="101">
        <f>ABS(Input!F64-Input!G64)</f>
        <v>0</v>
      </c>
      <c r="M52" s="96" t="str">
        <f>CONCATENATE("FAC9=",Input!K64)</f>
        <v>FAC9=</v>
      </c>
      <c r="N52" s="103"/>
      <c r="O52" s="95"/>
      <c r="P52" s="95"/>
      <c r="Q52" s="99"/>
      <c r="R52" s="99"/>
      <c r="S52" s="99"/>
      <c r="T52" s="99"/>
      <c r="U52" s="103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5"/>
      <c r="AM52" s="99"/>
      <c r="AN52" s="99"/>
      <c r="AO52" s="99"/>
      <c r="AP52" s="82">
        <f>CONCATENATE(Input!D64)</f>
      </c>
      <c r="AQ52" s="82">
        <f>CONCATENATE(Input!E64)</f>
      </c>
    </row>
    <row r="53" spans="1:43" s="106" customFormat="1" ht="10.5">
      <c r="A53" s="103">
        <v>46</v>
      </c>
      <c r="B53" s="100" t="s">
        <v>97</v>
      </c>
      <c r="C53" s="96" t="str">
        <f>IF(Input!F65-Input!G65&gt;=0,"40","50")</f>
        <v>40</v>
      </c>
      <c r="D53" s="104" t="s">
        <v>98</v>
      </c>
      <c r="E53" s="100">
        <f>CONCATENATE(Input!B65)</f>
      </c>
      <c r="F53" s="96">
        <f>CONCATENATE(Input!$D$14)</f>
      </c>
      <c r="G53" s="96">
        <f>CONCATENATE(Input!$D$12)</f>
      </c>
      <c r="H53" s="96" t="str">
        <f>IF(INT(TEXT(Input!$D$5,"mm"))&gt;=10,CONCATENATE(RIGHT(TEXT(Input!$D$5,"yyyy")+543,2)+1&amp;"31000"),CONCATENATE(RIGHT(TEXT(Input!$D$5,"yyyy")+543,2)&amp;"31000"))</f>
        <v>4331000</v>
      </c>
      <c r="I53" s="100">
        <f t="shared" si="0"/>
      </c>
      <c r="J53" s="100">
        <f t="shared" si="1"/>
      </c>
      <c r="K53" s="122">
        <f>CONCATENATE(Input!J65)</f>
      </c>
      <c r="L53" s="101">
        <f>ABS(Input!F65-Input!G65)</f>
        <v>0</v>
      </c>
      <c r="M53" s="96" t="str">
        <f>CONCATENATE("FAC9=",Input!K65)</f>
        <v>FAC9=</v>
      </c>
      <c r="N53" s="103"/>
      <c r="O53" s="95"/>
      <c r="P53" s="95"/>
      <c r="Q53" s="99"/>
      <c r="R53" s="99"/>
      <c r="S53" s="99"/>
      <c r="T53" s="99"/>
      <c r="U53" s="103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5"/>
      <c r="AM53" s="99"/>
      <c r="AN53" s="99"/>
      <c r="AO53" s="99"/>
      <c r="AP53" s="82">
        <f>CONCATENATE(Input!D65)</f>
      </c>
      <c r="AQ53" s="82">
        <f>CONCATENATE(Input!E65)</f>
      </c>
    </row>
    <row r="54" spans="1:43" s="106" customFormat="1" ht="10.5">
      <c r="A54" s="103">
        <v>47</v>
      </c>
      <c r="B54" s="100" t="s">
        <v>97</v>
      </c>
      <c r="C54" s="96" t="str">
        <f>IF(Input!F66-Input!G66&gt;=0,"40","50")</f>
        <v>40</v>
      </c>
      <c r="D54" s="104" t="s">
        <v>98</v>
      </c>
      <c r="E54" s="100">
        <f>CONCATENATE(Input!B66)</f>
      </c>
      <c r="F54" s="96">
        <f>CONCATENATE(Input!$D$14)</f>
      </c>
      <c r="G54" s="96">
        <f>CONCATENATE(Input!$D$12)</f>
      </c>
      <c r="H54" s="96" t="str">
        <f>IF(INT(TEXT(Input!$D$5,"mm"))&gt;=10,CONCATENATE(RIGHT(TEXT(Input!$D$5,"yyyy")+543,2)+1&amp;"31000"),CONCATENATE(RIGHT(TEXT(Input!$D$5,"yyyy")+543,2)&amp;"31000"))</f>
        <v>4331000</v>
      </c>
      <c r="I54" s="100">
        <f t="shared" si="0"/>
      </c>
      <c r="J54" s="100">
        <f t="shared" si="1"/>
      </c>
      <c r="K54" s="122">
        <f>CONCATENATE(Input!J66)</f>
      </c>
      <c r="L54" s="101">
        <f>ABS(Input!F66-Input!G66)</f>
        <v>0</v>
      </c>
      <c r="M54" s="96" t="str">
        <f>CONCATENATE("FAC9=",Input!K66)</f>
        <v>FAC9=</v>
      </c>
      <c r="N54" s="103"/>
      <c r="O54" s="95"/>
      <c r="P54" s="95"/>
      <c r="Q54" s="99"/>
      <c r="R54" s="99"/>
      <c r="S54" s="99"/>
      <c r="T54" s="99"/>
      <c r="U54" s="103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5"/>
      <c r="AM54" s="99"/>
      <c r="AN54" s="99"/>
      <c r="AO54" s="99"/>
      <c r="AP54" s="82">
        <f>CONCATENATE(Input!D66)</f>
      </c>
      <c r="AQ54" s="82">
        <f>CONCATENATE(Input!E66)</f>
      </c>
    </row>
    <row r="55" spans="1:43" s="106" customFormat="1" ht="10.5">
      <c r="A55" s="99">
        <v>48</v>
      </c>
      <c r="B55" s="100" t="s">
        <v>97</v>
      </c>
      <c r="C55" s="96" t="str">
        <f>IF(Input!F67-Input!G67&gt;=0,"40","50")</f>
        <v>40</v>
      </c>
      <c r="D55" s="104" t="s">
        <v>98</v>
      </c>
      <c r="E55" s="100">
        <f>CONCATENATE(Input!B67)</f>
      </c>
      <c r="F55" s="96">
        <f>CONCATENATE(Input!$D$14)</f>
      </c>
      <c r="G55" s="96">
        <f>CONCATENATE(Input!$D$12)</f>
      </c>
      <c r="H55" s="96" t="str">
        <f>IF(INT(TEXT(Input!$D$5,"mm"))&gt;=10,CONCATENATE(RIGHT(TEXT(Input!$D$5,"yyyy")+543,2)+1&amp;"31000"),CONCATENATE(RIGHT(TEXT(Input!$D$5,"yyyy")+543,2)&amp;"31000"))</f>
        <v>4331000</v>
      </c>
      <c r="I55" s="100">
        <f t="shared" si="0"/>
      </c>
      <c r="J55" s="100">
        <f t="shared" si="1"/>
      </c>
      <c r="K55" s="122">
        <f>CONCATENATE(Input!J67)</f>
      </c>
      <c r="L55" s="101">
        <f>ABS(Input!F67-Input!G67)</f>
        <v>0</v>
      </c>
      <c r="M55" s="96" t="str">
        <f>CONCATENATE("FAC9=",Input!K67)</f>
        <v>FAC9=</v>
      </c>
      <c r="N55" s="103"/>
      <c r="O55" s="95"/>
      <c r="P55" s="95"/>
      <c r="Q55" s="99"/>
      <c r="R55" s="99"/>
      <c r="S55" s="99"/>
      <c r="T55" s="99"/>
      <c r="U55" s="103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5"/>
      <c r="AM55" s="99"/>
      <c r="AN55" s="99"/>
      <c r="AO55" s="99"/>
      <c r="AP55" s="82">
        <f>CONCATENATE(Input!D67)</f>
      </c>
      <c r="AQ55" s="82">
        <f>CONCATENATE(Input!E67)</f>
      </c>
    </row>
    <row r="56" spans="1:43" s="106" customFormat="1" ht="10.5">
      <c r="A56" s="103">
        <v>49</v>
      </c>
      <c r="B56" s="100" t="s">
        <v>97</v>
      </c>
      <c r="C56" s="96" t="str">
        <f>IF(Input!F68-Input!G68&gt;=0,"40","50")</f>
        <v>40</v>
      </c>
      <c r="D56" s="104" t="s">
        <v>98</v>
      </c>
      <c r="E56" s="100">
        <f>CONCATENATE(Input!B68)</f>
      </c>
      <c r="F56" s="96">
        <f>CONCATENATE(Input!$D$14)</f>
      </c>
      <c r="G56" s="96">
        <f>CONCATENATE(Input!$D$12)</f>
      </c>
      <c r="H56" s="96" t="str">
        <f>IF(INT(TEXT(Input!$D$5,"mm"))&gt;=10,CONCATENATE(RIGHT(TEXT(Input!$D$5,"yyyy")+543,2)+1&amp;"31000"),CONCATENATE(RIGHT(TEXT(Input!$D$5,"yyyy")+543,2)&amp;"31000"))</f>
        <v>4331000</v>
      </c>
      <c r="I56" s="100">
        <f t="shared" si="0"/>
      </c>
      <c r="J56" s="100">
        <f t="shared" si="1"/>
      </c>
      <c r="K56" s="122">
        <f>CONCATENATE(Input!J68)</f>
      </c>
      <c r="L56" s="101">
        <f>ABS(Input!F68-Input!G68)</f>
        <v>0</v>
      </c>
      <c r="M56" s="96" t="str">
        <f>CONCATENATE("FAC9=",Input!K68)</f>
        <v>FAC9=</v>
      </c>
      <c r="N56" s="103"/>
      <c r="O56" s="95"/>
      <c r="P56" s="95"/>
      <c r="Q56" s="99"/>
      <c r="R56" s="99"/>
      <c r="S56" s="99"/>
      <c r="T56" s="99"/>
      <c r="U56" s="103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5"/>
      <c r="AM56" s="99"/>
      <c r="AN56" s="99"/>
      <c r="AO56" s="99"/>
      <c r="AP56" s="82">
        <f>CONCATENATE(Input!D68)</f>
      </c>
      <c r="AQ56" s="82">
        <f>CONCATENATE(Input!E68)</f>
      </c>
    </row>
    <row r="57" spans="1:43" s="106" customFormat="1" ht="10.5">
      <c r="A57" s="103">
        <v>50</v>
      </c>
      <c r="B57" s="100" t="s">
        <v>97</v>
      </c>
      <c r="C57" s="96" t="str">
        <f>IF(Input!F69-Input!G69&gt;=0,"40","50")</f>
        <v>40</v>
      </c>
      <c r="D57" s="104" t="s">
        <v>98</v>
      </c>
      <c r="E57" s="100">
        <f>CONCATENATE(Input!B69)</f>
      </c>
      <c r="F57" s="96">
        <f>CONCATENATE(Input!$D$14)</f>
      </c>
      <c r="G57" s="96">
        <f>CONCATENATE(Input!$D$12)</f>
      </c>
      <c r="H57" s="96" t="str">
        <f>IF(INT(TEXT(Input!$D$5,"mm"))&gt;=10,CONCATENATE(RIGHT(TEXT(Input!$D$5,"yyyy")+543,2)+1&amp;"31000"),CONCATENATE(RIGHT(TEXT(Input!$D$5,"yyyy")+543,2)&amp;"31000"))</f>
        <v>4331000</v>
      </c>
      <c r="I57" s="100">
        <f t="shared" si="0"/>
      </c>
      <c r="J57" s="100">
        <f t="shared" si="1"/>
      </c>
      <c r="K57" s="122">
        <f>CONCATENATE(Input!J69)</f>
      </c>
      <c r="L57" s="101">
        <f>ABS(Input!F69-Input!G69)</f>
        <v>0</v>
      </c>
      <c r="M57" s="96" t="str">
        <f>CONCATENATE("FAC9=",Input!K69)</f>
        <v>FAC9=</v>
      </c>
      <c r="N57" s="103"/>
      <c r="O57" s="95"/>
      <c r="P57" s="95"/>
      <c r="Q57" s="99"/>
      <c r="R57" s="99"/>
      <c r="S57" s="99"/>
      <c r="T57" s="99"/>
      <c r="U57" s="103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5"/>
      <c r="AM57" s="99"/>
      <c r="AN57" s="99"/>
      <c r="AO57" s="99"/>
      <c r="AP57" s="82">
        <f>CONCATENATE(Input!D69)</f>
      </c>
      <c r="AQ57" s="82">
        <f>CONCATENATE(Input!E69)</f>
      </c>
    </row>
    <row r="58" spans="1:43" s="106" customFormat="1" ht="10.5">
      <c r="A58" s="99">
        <v>51</v>
      </c>
      <c r="B58" s="100" t="s">
        <v>97</v>
      </c>
      <c r="C58" s="96" t="str">
        <f>IF(Input!F70-Input!G70&gt;=0,"40","50")</f>
        <v>40</v>
      </c>
      <c r="D58" s="104" t="s">
        <v>98</v>
      </c>
      <c r="E58" s="100">
        <f>CONCATENATE(Input!B70)</f>
      </c>
      <c r="F58" s="96">
        <f>CONCATENATE(Input!$D$14)</f>
      </c>
      <c r="G58" s="96">
        <f>CONCATENATE(Input!$D$12)</f>
      </c>
      <c r="H58" s="96" t="str">
        <f>IF(INT(TEXT(Input!$D$5,"mm"))&gt;=10,CONCATENATE(RIGHT(TEXT(Input!$D$5,"yyyy")+543,2)+1&amp;"31000"),CONCATENATE(RIGHT(TEXT(Input!$D$5,"yyyy")+543,2)&amp;"31000"))</f>
        <v>4331000</v>
      </c>
      <c r="I58" s="100">
        <f t="shared" si="0"/>
      </c>
      <c r="J58" s="100">
        <f t="shared" si="1"/>
      </c>
      <c r="K58" s="122">
        <f>CONCATENATE(Input!J70)</f>
      </c>
      <c r="L58" s="101">
        <f>ABS(Input!F70-Input!G70)</f>
        <v>0</v>
      </c>
      <c r="M58" s="96" t="str">
        <f>CONCATENATE("FAC9=",Input!K70)</f>
        <v>FAC9=</v>
      </c>
      <c r="N58" s="103"/>
      <c r="O58" s="95"/>
      <c r="P58" s="95"/>
      <c r="Q58" s="99"/>
      <c r="R58" s="99"/>
      <c r="S58" s="99"/>
      <c r="T58" s="99"/>
      <c r="U58" s="103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5"/>
      <c r="AM58" s="99"/>
      <c r="AN58" s="99"/>
      <c r="AO58" s="99"/>
      <c r="AP58" s="82">
        <f>CONCATENATE(Input!D70)</f>
      </c>
      <c r="AQ58" s="82">
        <f>CONCATENATE(Input!E70)</f>
      </c>
    </row>
    <row r="59" spans="1:43" s="106" customFormat="1" ht="10.5">
      <c r="A59" s="103">
        <v>52</v>
      </c>
      <c r="B59" s="100" t="s">
        <v>97</v>
      </c>
      <c r="C59" s="96" t="str">
        <f>IF(Input!F71-Input!G71&gt;=0,"40","50")</f>
        <v>40</v>
      </c>
      <c r="D59" s="104" t="s">
        <v>98</v>
      </c>
      <c r="E59" s="100">
        <f>CONCATENATE(Input!B71)</f>
      </c>
      <c r="F59" s="96">
        <f>CONCATENATE(Input!$D$14)</f>
      </c>
      <c r="G59" s="96">
        <f>CONCATENATE(Input!$D$12)</f>
      </c>
      <c r="H59" s="96" t="str">
        <f>IF(INT(TEXT(Input!$D$5,"mm"))&gt;=10,CONCATENATE(RIGHT(TEXT(Input!$D$5,"yyyy")+543,2)+1&amp;"31000"),CONCATENATE(RIGHT(TEXT(Input!$D$5,"yyyy")+543,2)&amp;"31000"))</f>
        <v>4331000</v>
      </c>
      <c r="I59" s="100">
        <f t="shared" si="0"/>
      </c>
      <c r="J59" s="100">
        <f t="shared" si="1"/>
      </c>
      <c r="K59" s="122">
        <f>CONCATENATE(Input!J71)</f>
      </c>
      <c r="L59" s="101">
        <f>ABS(Input!F71-Input!G71)</f>
        <v>0</v>
      </c>
      <c r="M59" s="96" t="str">
        <f>CONCATENATE("FAC9=",Input!K71)</f>
        <v>FAC9=</v>
      </c>
      <c r="N59" s="103"/>
      <c r="O59" s="95"/>
      <c r="P59" s="95"/>
      <c r="Q59" s="99"/>
      <c r="R59" s="99"/>
      <c r="S59" s="99"/>
      <c r="T59" s="99"/>
      <c r="U59" s="103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5"/>
      <c r="AM59" s="99"/>
      <c r="AN59" s="99"/>
      <c r="AO59" s="99"/>
      <c r="AP59" s="82">
        <f>CONCATENATE(Input!D71)</f>
      </c>
      <c r="AQ59" s="82">
        <f>CONCATENATE(Input!E71)</f>
      </c>
    </row>
    <row r="60" spans="1:43" s="106" customFormat="1" ht="10.5">
      <c r="A60" s="103">
        <v>53</v>
      </c>
      <c r="B60" s="100" t="s">
        <v>97</v>
      </c>
      <c r="C60" s="96" t="str">
        <f>IF(Input!F72-Input!G72&gt;=0,"40","50")</f>
        <v>40</v>
      </c>
      <c r="D60" s="104" t="s">
        <v>98</v>
      </c>
      <c r="E60" s="100">
        <f>CONCATENATE(Input!B72)</f>
      </c>
      <c r="F60" s="96">
        <f>CONCATENATE(Input!$D$14)</f>
      </c>
      <c r="G60" s="96">
        <f>CONCATENATE(Input!$D$12)</f>
      </c>
      <c r="H60" s="96" t="str">
        <f>IF(INT(TEXT(Input!$D$5,"mm"))&gt;=10,CONCATENATE(RIGHT(TEXT(Input!$D$5,"yyyy")+543,2)+1&amp;"31000"),CONCATENATE(RIGHT(TEXT(Input!$D$5,"yyyy")+543,2)&amp;"31000"))</f>
        <v>4331000</v>
      </c>
      <c r="I60" s="100">
        <f t="shared" si="0"/>
      </c>
      <c r="J60" s="100">
        <f t="shared" si="1"/>
      </c>
      <c r="K60" s="122">
        <f>CONCATENATE(Input!J72)</f>
      </c>
      <c r="L60" s="101">
        <f>ABS(Input!F72-Input!G72)</f>
        <v>0</v>
      </c>
      <c r="M60" s="96" t="str">
        <f>CONCATENATE("FAC9=",Input!K72)</f>
        <v>FAC9=</v>
      </c>
      <c r="N60" s="103"/>
      <c r="O60" s="95"/>
      <c r="P60" s="95"/>
      <c r="Q60" s="99"/>
      <c r="R60" s="99"/>
      <c r="S60" s="99"/>
      <c r="T60" s="99"/>
      <c r="U60" s="103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5"/>
      <c r="AM60" s="99"/>
      <c r="AN60" s="99"/>
      <c r="AO60" s="99"/>
      <c r="AP60" s="82">
        <f>CONCATENATE(Input!D72)</f>
      </c>
      <c r="AQ60" s="82">
        <f>CONCATENATE(Input!E72)</f>
      </c>
    </row>
    <row r="61" spans="1:43" s="106" customFormat="1" ht="10.5">
      <c r="A61" s="99">
        <v>54</v>
      </c>
      <c r="B61" s="100" t="s">
        <v>97</v>
      </c>
      <c r="C61" s="96" t="str">
        <f>IF(Input!F73-Input!G73&gt;=0,"40","50")</f>
        <v>40</v>
      </c>
      <c r="D61" s="104" t="s">
        <v>98</v>
      </c>
      <c r="E61" s="100">
        <f>CONCATENATE(Input!B73)</f>
      </c>
      <c r="F61" s="96">
        <f>CONCATENATE(Input!$D$14)</f>
      </c>
      <c r="G61" s="96">
        <f>CONCATENATE(Input!$D$12)</f>
      </c>
      <c r="H61" s="96" t="str">
        <f>IF(INT(TEXT(Input!$D$5,"mm"))&gt;=10,CONCATENATE(RIGHT(TEXT(Input!$D$5,"yyyy")+543,2)+1&amp;"31000"),CONCATENATE(RIGHT(TEXT(Input!$D$5,"yyyy")+543,2)&amp;"31000"))</f>
        <v>4331000</v>
      </c>
      <c r="I61" s="100">
        <f t="shared" si="0"/>
      </c>
      <c r="J61" s="100">
        <f t="shared" si="1"/>
      </c>
      <c r="K61" s="122">
        <f>CONCATENATE(Input!J73)</f>
      </c>
      <c r="L61" s="101">
        <f>ABS(Input!F73-Input!G73)</f>
        <v>0</v>
      </c>
      <c r="M61" s="96" t="str">
        <f>CONCATENATE("FAC9=",Input!K73)</f>
        <v>FAC9=</v>
      </c>
      <c r="N61" s="103"/>
      <c r="O61" s="95"/>
      <c r="P61" s="95"/>
      <c r="Q61" s="99"/>
      <c r="R61" s="99"/>
      <c r="S61" s="99"/>
      <c r="T61" s="99"/>
      <c r="U61" s="103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5"/>
      <c r="AM61" s="99"/>
      <c r="AN61" s="99"/>
      <c r="AO61" s="99"/>
      <c r="AP61" s="82">
        <f>CONCATENATE(Input!D73)</f>
      </c>
      <c r="AQ61" s="82">
        <f>CONCATENATE(Input!E73)</f>
      </c>
    </row>
    <row r="62" spans="1:43" s="106" customFormat="1" ht="10.5">
      <c r="A62" s="103">
        <v>55</v>
      </c>
      <c r="B62" s="100" t="s">
        <v>97</v>
      </c>
      <c r="C62" s="96" t="str">
        <f>IF(Input!F74-Input!G74&gt;=0,"40","50")</f>
        <v>40</v>
      </c>
      <c r="D62" s="104" t="s">
        <v>98</v>
      </c>
      <c r="E62" s="100">
        <f>CONCATENATE(Input!B74)</f>
      </c>
      <c r="F62" s="96">
        <f>CONCATENATE(Input!$D$14)</f>
      </c>
      <c r="G62" s="96">
        <f>CONCATENATE(Input!$D$12)</f>
      </c>
      <c r="H62" s="96" t="str">
        <f>IF(INT(TEXT(Input!$D$5,"mm"))&gt;=10,CONCATENATE(RIGHT(TEXT(Input!$D$5,"yyyy")+543,2)+1&amp;"31000"),CONCATENATE(RIGHT(TEXT(Input!$D$5,"yyyy")+543,2)&amp;"31000"))</f>
        <v>4331000</v>
      </c>
      <c r="I62" s="100">
        <f t="shared" si="0"/>
      </c>
      <c r="J62" s="100">
        <f t="shared" si="1"/>
      </c>
      <c r="K62" s="122">
        <f>CONCATENATE(Input!J74)</f>
      </c>
      <c r="L62" s="101">
        <f>ABS(Input!F74-Input!G74)</f>
        <v>0</v>
      </c>
      <c r="M62" s="96" t="str">
        <f>CONCATENATE("FAC9=",Input!K74)</f>
        <v>FAC9=</v>
      </c>
      <c r="N62" s="103"/>
      <c r="O62" s="95"/>
      <c r="P62" s="95"/>
      <c r="Q62" s="99"/>
      <c r="R62" s="99"/>
      <c r="S62" s="99"/>
      <c r="T62" s="99"/>
      <c r="U62" s="103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5"/>
      <c r="AM62" s="99"/>
      <c r="AN62" s="99"/>
      <c r="AO62" s="99"/>
      <c r="AP62" s="82">
        <f>CONCATENATE(Input!D74)</f>
      </c>
      <c r="AQ62" s="82">
        <f>CONCATENATE(Input!E74)</f>
      </c>
    </row>
    <row r="63" spans="1:43" s="106" customFormat="1" ht="10.5">
      <c r="A63" s="103">
        <v>56</v>
      </c>
      <c r="B63" s="100" t="s">
        <v>97</v>
      </c>
      <c r="C63" s="96" t="str">
        <f>IF(Input!F75-Input!G75&gt;=0,"40","50")</f>
        <v>40</v>
      </c>
      <c r="D63" s="104" t="s">
        <v>98</v>
      </c>
      <c r="E63" s="100">
        <f>CONCATENATE(Input!B75)</f>
      </c>
      <c r="F63" s="96">
        <f>CONCATENATE(Input!$D$14)</f>
      </c>
      <c r="G63" s="96">
        <f>CONCATENATE(Input!$D$12)</f>
      </c>
      <c r="H63" s="96" t="str">
        <f>IF(INT(TEXT(Input!$D$5,"mm"))&gt;=10,CONCATENATE(RIGHT(TEXT(Input!$D$5,"yyyy")+543,2)+1&amp;"31000"),CONCATENATE(RIGHT(TEXT(Input!$D$5,"yyyy")+543,2)&amp;"31000"))</f>
        <v>4331000</v>
      </c>
      <c r="I63" s="100">
        <f t="shared" si="0"/>
      </c>
      <c r="J63" s="100">
        <f t="shared" si="1"/>
      </c>
      <c r="K63" s="122">
        <f>CONCATENATE(Input!J75)</f>
      </c>
      <c r="L63" s="101">
        <f>ABS(Input!F75-Input!G75)</f>
        <v>0</v>
      </c>
      <c r="M63" s="96" t="str">
        <f>CONCATENATE("FAC9=",Input!K75)</f>
        <v>FAC9=</v>
      </c>
      <c r="N63" s="103"/>
      <c r="O63" s="95"/>
      <c r="P63" s="95"/>
      <c r="Q63" s="99"/>
      <c r="R63" s="99"/>
      <c r="S63" s="99"/>
      <c r="T63" s="99"/>
      <c r="U63" s="103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5"/>
      <c r="AM63" s="99"/>
      <c r="AN63" s="99"/>
      <c r="AO63" s="99"/>
      <c r="AP63" s="82">
        <f>CONCATENATE(Input!D75)</f>
      </c>
      <c r="AQ63" s="82">
        <f>CONCATENATE(Input!E75)</f>
      </c>
    </row>
    <row r="64" spans="1:43" s="106" customFormat="1" ht="10.5">
      <c r="A64" s="99">
        <v>57</v>
      </c>
      <c r="B64" s="100" t="s">
        <v>97</v>
      </c>
      <c r="C64" s="96" t="str">
        <f>IF(Input!F76-Input!G76&gt;=0,"40","50")</f>
        <v>40</v>
      </c>
      <c r="D64" s="104" t="s">
        <v>98</v>
      </c>
      <c r="E64" s="100">
        <f>CONCATENATE(Input!B76)</f>
      </c>
      <c r="F64" s="96">
        <f>CONCATENATE(Input!$D$14)</f>
      </c>
      <c r="G64" s="96">
        <f>CONCATENATE(Input!$D$12)</f>
      </c>
      <c r="H64" s="96" t="str">
        <f>IF(INT(TEXT(Input!$D$5,"mm"))&gt;=10,CONCATENATE(RIGHT(TEXT(Input!$D$5,"yyyy")+543,2)+1&amp;"31000"),CONCATENATE(RIGHT(TEXT(Input!$D$5,"yyyy")+543,2)&amp;"31000"))</f>
        <v>4331000</v>
      </c>
      <c r="I64" s="100">
        <f t="shared" si="0"/>
      </c>
      <c r="J64" s="100">
        <f t="shared" si="1"/>
      </c>
      <c r="K64" s="122">
        <f>CONCATENATE(Input!J76)</f>
      </c>
      <c r="L64" s="101">
        <f>ABS(Input!F76-Input!G76)</f>
        <v>0</v>
      </c>
      <c r="M64" s="96" t="str">
        <f>CONCATENATE("FAC9=",Input!K76)</f>
        <v>FAC9=</v>
      </c>
      <c r="N64" s="103"/>
      <c r="O64" s="95"/>
      <c r="P64" s="95"/>
      <c r="Q64" s="99"/>
      <c r="R64" s="99"/>
      <c r="S64" s="99"/>
      <c r="T64" s="99"/>
      <c r="U64" s="103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5"/>
      <c r="AM64" s="99"/>
      <c r="AN64" s="99"/>
      <c r="AO64" s="99"/>
      <c r="AP64" s="82">
        <f>CONCATENATE(Input!D76)</f>
      </c>
      <c r="AQ64" s="82">
        <f>CONCATENATE(Input!E76)</f>
      </c>
    </row>
    <row r="65" spans="1:43" s="106" customFormat="1" ht="10.5">
      <c r="A65" s="103">
        <v>58</v>
      </c>
      <c r="B65" s="100" t="s">
        <v>97</v>
      </c>
      <c r="C65" s="96" t="str">
        <f>IF(Input!F77-Input!G77&gt;=0,"40","50")</f>
        <v>40</v>
      </c>
      <c r="D65" s="104" t="s">
        <v>98</v>
      </c>
      <c r="E65" s="100">
        <f>CONCATENATE(Input!B77)</f>
      </c>
      <c r="F65" s="96">
        <f>CONCATENATE(Input!$D$14)</f>
      </c>
      <c r="G65" s="96">
        <f>CONCATENATE(Input!$D$12)</f>
      </c>
      <c r="H65" s="96" t="str">
        <f>IF(INT(TEXT(Input!$D$5,"mm"))&gt;=10,CONCATENATE(RIGHT(TEXT(Input!$D$5,"yyyy")+543,2)+1&amp;"31000"),CONCATENATE(RIGHT(TEXT(Input!$D$5,"yyyy")+543,2)&amp;"31000"))</f>
        <v>4331000</v>
      </c>
      <c r="I65" s="100">
        <f t="shared" si="0"/>
      </c>
      <c r="J65" s="100">
        <f t="shared" si="1"/>
      </c>
      <c r="K65" s="122">
        <f>CONCATENATE(Input!J77)</f>
      </c>
      <c r="L65" s="101">
        <f>ABS(Input!F77-Input!G77)</f>
        <v>0</v>
      </c>
      <c r="M65" s="96" t="str">
        <f>CONCATENATE("FAC9=",Input!K77)</f>
        <v>FAC9=</v>
      </c>
      <c r="N65" s="103"/>
      <c r="O65" s="95"/>
      <c r="P65" s="95"/>
      <c r="Q65" s="99"/>
      <c r="R65" s="99"/>
      <c r="S65" s="99"/>
      <c r="T65" s="99"/>
      <c r="U65" s="103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5"/>
      <c r="AM65" s="99"/>
      <c r="AN65" s="99"/>
      <c r="AO65" s="99"/>
      <c r="AP65" s="82">
        <f>CONCATENATE(Input!D77)</f>
      </c>
      <c r="AQ65" s="82">
        <f>CONCATENATE(Input!E77)</f>
      </c>
    </row>
    <row r="66" spans="1:43" s="106" customFormat="1" ht="10.5">
      <c r="A66" s="103">
        <v>59</v>
      </c>
      <c r="B66" s="100" t="s">
        <v>97</v>
      </c>
      <c r="C66" s="96" t="str">
        <f>IF(Input!F78-Input!G78&gt;=0,"40","50")</f>
        <v>40</v>
      </c>
      <c r="D66" s="104" t="s">
        <v>98</v>
      </c>
      <c r="E66" s="100">
        <f>CONCATENATE(Input!B78)</f>
      </c>
      <c r="F66" s="96">
        <f>CONCATENATE(Input!$D$14)</f>
      </c>
      <c r="G66" s="96">
        <f>CONCATENATE(Input!$D$12)</f>
      </c>
      <c r="H66" s="96" t="str">
        <f>IF(INT(TEXT(Input!$D$5,"mm"))&gt;=10,CONCATENATE(RIGHT(TEXT(Input!$D$5,"yyyy")+543,2)+1&amp;"31000"),CONCATENATE(RIGHT(TEXT(Input!$D$5,"yyyy")+543,2)&amp;"31000"))</f>
        <v>4331000</v>
      </c>
      <c r="I66" s="100">
        <f t="shared" si="0"/>
      </c>
      <c r="J66" s="100">
        <f t="shared" si="1"/>
      </c>
      <c r="K66" s="122">
        <f>CONCATENATE(Input!J78)</f>
      </c>
      <c r="L66" s="101">
        <f>ABS(Input!F78-Input!G78)</f>
        <v>0</v>
      </c>
      <c r="M66" s="96" t="str">
        <f>CONCATENATE("FAC9=",Input!K78)</f>
        <v>FAC9=</v>
      </c>
      <c r="N66" s="103"/>
      <c r="O66" s="95"/>
      <c r="P66" s="95"/>
      <c r="Q66" s="99"/>
      <c r="R66" s="99"/>
      <c r="S66" s="99"/>
      <c r="T66" s="99"/>
      <c r="U66" s="103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5"/>
      <c r="AM66" s="99"/>
      <c r="AN66" s="99"/>
      <c r="AO66" s="99"/>
      <c r="AP66" s="82">
        <f>CONCATENATE(Input!D78)</f>
      </c>
      <c r="AQ66" s="82">
        <f>CONCATENATE(Input!E78)</f>
      </c>
    </row>
    <row r="67" spans="1:43" s="106" customFormat="1" ht="10.5">
      <c r="A67" s="99">
        <v>60</v>
      </c>
      <c r="B67" s="100" t="s">
        <v>97</v>
      </c>
      <c r="C67" s="96" t="str">
        <f>IF(Input!F79-Input!G79&gt;=0,"40","50")</f>
        <v>40</v>
      </c>
      <c r="D67" s="104" t="s">
        <v>98</v>
      </c>
      <c r="E67" s="100">
        <f>CONCATENATE(Input!B79)</f>
      </c>
      <c r="F67" s="96">
        <f>CONCATENATE(Input!$D$14)</f>
      </c>
      <c r="G67" s="96">
        <f>CONCATENATE(Input!$D$12)</f>
      </c>
      <c r="H67" s="96" t="str">
        <f>IF(INT(TEXT(Input!$D$5,"mm"))&gt;=10,CONCATENATE(RIGHT(TEXT(Input!$D$5,"yyyy")+543,2)+1&amp;"31000"),CONCATENATE(RIGHT(TEXT(Input!$D$5,"yyyy")+543,2)&amp;"31000"))</f>
        <v>4331000</v>
      </c>
      <c r="I67" s="100">
        <f t="shared" si="0"/>
      </c>
      <c r="J67" s="100">
        <f t="shared" si="1"/>
      </c>
      <c r="K67" s="122">
        <f>CONCATENATE(Input!J79)</f>
      </c>
      <c r="L67" s="101">
        <f>ABS(Input!F79-Input!G79)</f>
        <v>0</v>
      </c>
      <c r="M67" s="96" t="str">
        <f>CONCATENATE("FAC9=",Input!K79)</f>
        <v>FAC9=</v>
      </c>
      <c r="N67" s="103"/>
      <c r="O67" s="95"/>
      <c r="P67" s="95"/>
      <c r="Q67" s="99"/>
      <c r="R67" s="99"/>
      <c r="S67" s="99"/>
      <c r="T67" s="99"/>
      <c r="U67" s="103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5"/>
      <c r="AM67" s="99"/>
      <c r="AN67" s="99"/>
      <c r="AO67" s="99"/>
      <c r="AP67" s="82">
        <f>CONCATENATE(Input!D79)</f>
      </c>
      <c r="AQ67" s="82">
        <f>CONCATENATE(Input!E79)</f>
      </c>
    </row>
    <row r="68" spans="1:43" s="106" customFormat="1" ht="10.5">
      <c r="A68" s="103">
        <v>61</v>
      </c>
      <c r="B68" s="100" t="s">
        <v>97</v>
      </c>
      <c r="C68" s="96" t="str">
        <f>IF(Input!F80-Input!G80&gt;=0,"40","50")</f>
        <v>40</v>
      </c>
      <c r="D68" s="104" t="s">
        <v>98</v>
      </c>
      <c r="E68" s="100">
        <f>CONCATENATE(Input!B80)</f>
      </c>
      <c r="F68" s="96">
        <f>CONCATENATE(Input!$D$14)</f>
      </c>
      <c r="G68" s="96">
        <f>CONCATENATE(Input!$D$12)</f>
      </c>
      <c r="H68" s="96" t="str">
        <f>IF(INT(TEXT(Input!$D$5,"mm"))&gt;=10,CONCATENATE(RIGHT(TEXT(Input!$D$5,"yyyy")+543,2)+1&amp;"31000"),CONCATENATE(RIGHT(TEXT(Input!$D$5,"yyyy")+543,2)&amp;"31000"))</f>
        <v>4331000</v>
      </c>
      <c r="I68" s="100">
        <f t="shared" si="0"/>
      </c>
      <c r="J68" s="100">
        <f t="shared" si="1"/>
      </c>
      <c r="K68" s="122">
        <f>CONCATENATE(Input!J80)</f>
      </c>
      <c r="L68" s="101">
        <f>ABS(Input!F80-Input!G80)</f>
        <v>0</v>
      </c>
      <c r="M68" s="96" t="str">
        <f>CONCATENATE("FAC9=",Input!K80)</f>
        <v>FAC9=</v>
      </c>
      <c r="N68" s="103"/>
      <c r="O68" s="95"/>
      <c r="P68" s="95"/>
      <c r="Q68" s="99"/>
      <c r="R68" s="99"/>
      <c r="S68" s="99"/>
      <c r="T68" s="99"/>
      <c r="U68" s="103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5"/>
      <c r="AM68" s="99"/>
      <c r="AN68" s="99"/>
      <c r="AO68" s="99"/>
      <c r="AP68" s="82">
        <f>CONCATENATE(Input!D80)</f>
      </c>
      <c r="AQ68" s="82">
        <f>CONCATENATE(Input!E80)</f>
      </c>
    </row>
    <row r="69" spans="1:43" s="106" customFormat="1" ht="10.5">
      <c r="A69" s="103">
        <v>62</v>
      </c>
      <c r="B69" s="100" t="s">
        <v>97</v>
      </c>
      <c r="C69" s="96" t="str">
        <f>IF(Input!F81-Input!G81&gt;=0,"40","50")</f>
        <v>40</v>
      </c>
      <c r="D69" s="104" t="s">
        <v>98</v>
      </c>
      <c r="E69" s="100">
        <f>CONCATENATE(Input!B81)</f>
      </c>
      <c r="F69" s="96">
        <f>CONCATENATE(Input!$D$14)</f>
      </c>
      <c r="G69" s="96">
        <f>CONCATENATE(Input!$D$12)</f>
      </c>
      <c r="H69" s="96" t="str">
        <f>IF(INT(TEXT(Input!$D$5,"mm"))&gt;=10,CONCATENATE(RIGHT(TEXT(Input!$D$5,"yyyy")+543,2)+1&amp;"31000"),CONCATENATE(RIGHT(TEXT(Input!$D$5,"yyyy")+543,2)&amp;"31000"))</f>
        <v>4331000</v>
      </c>
      <c r="I69" s="100">
        <f t="shared" si="0"/>
      </c>
      <c r="J69" s="100">
        <f t="shared" si="1"/>
      </c>
      <c r="K69" s="122">
        <f>CONCATENATE(Input!J81)</f>
      </c>
      <c r="L69" s="101">
        <f>ABS(Input!F81-Input!G81)</f>
        <v>0</v>
      </c>
      <c r="M69" s="96" t="str">
        <f>CONCATENATE("FAC9=",Input!K81)</f>
        <v>FAC9=</v>
      </c>
      <c r="N69" s="103"/>
      <c r="O69" s="95"/>
      <c r="P69" s="95"/>
      <c r="Q69" s="99"/>
      <c r="R69" s="99"/>
      <c r="S69" s="99"/>
      <c r="T69" s="99"/>
      <c r="U69" s="103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5"/>
      <c r="AM69" s="99"/>
      <c r="AN69" s="99"/>
      <c r="AO69" s="99"/>
      <c r="AP69" s="82">
        <f>CONCATENATE(Input!D81)</f>
      </c>
      <c r="AQ69" s="82">
        <f>CONCATENATE(Input!E81)</f>
      </c>
    </row>
    <row r="70" spans="1:43" s="106" customFormat="1" ht="10.5">
      <c r="A70" s="99">
        <v>63</v>
      </c>
      <c r="B70" s="100" t="s">
        <v>97</v>
      </c>
      <c r="C70" s="96" t="str">
        <f>IF(Input!F82-Input!G82&gt;=0,"40","50")</f>
        <v>40</v>
      </c>
      <c r="D70" s="104" t="s">
        <v>98</v>
      </c>
      <c r="E70" s="100">
        <f>CONCATENATE(Input!B82)</f>
      </c>
      <c r="F70" s="96">
        <f>CONCATENATE(Input!$D$14)</f>
      </c>
      <c r="G70" s="96">
        <f>CONCATENATE(Input!$D$12)</f>
      </c>
      <c r="H70" s="96" t="str">
        <f>IF(INT(TEXT(Input!$D$5,"mm"))&gt;=10,CONCATENATE(RIGHT(TEXT(Input!$D$5,"yyyy")+543,2)+1&amp;"31000"),CONCATENATE(RIGHT(TEXT(Input!$D$5,"yyyy")+543,2)&amp;"31000"))</f>
        <v>4331000</v>
      </c>
      <c r="I70" s="100">
        <f t="shared" si="0"/>
      </c>
      <c r="J70" s="100">
        <f t="shared" si="1"/>
      </c>
      <c r="K70" s="122">
        <f>CONCATENATE(Input!J82)</f>
      </c>
      <c r="L70" s="101">
        <f>ABS(Input!F82-Input!G82)</f>
        <v>0</v>
      </c>
      <c r="M70" s="96" t="str">
        <f>CONCATENATE("FAC9=",Input!K82)</f>
        <v>FAC9=</v>
      </c>
      <c r="N70" s="103"/>
      <c r="O70" s="95"/>
      <c r="P70" s="95"/>
      <c r="Q70" s="99"/>
      <c r="R70" s="99"/>
      <c r="S70" s="99"/>
      <c r="T70" s="99"/>
      <c r="U70" s="103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5"/>
      <c r="AM70" s="99"/>
      <c r="AN70" s="99"/>
      <c r="AO70" s="99"/>
      <c r="AP70" s="82">
        <f>CONCATENATE(Input!D82)</f>
      </c>
      <c r="AQ70" s="82">
        <f>CONCATENATE(Input!E82)</f>
      </c>
    </row>
    <row r="71" spans="1:43" s="106" customFormat="1" ht="10.5">
      <c r="A71" s="103">
        <v>64</v>
      </c>
      <c r="B71" s="100" t="s">
        <v>97</v>
      </c>
      <c r="C71" s="96" t="str">
        <f>IF(Input!F83-Input!G83&gt;=0,"40","50")</f>
        <v>40</v>
      </c>
      <c r="D71" s="104" t="s">
        <v>98</v>
      </c>
      <c r="E71" s="100">
        <f>CONCATENATE(Input!B83)</f>
      </c>
      <c r="F71" s="96">
        <f>CONCATENATE(Input!$D$14)</f>
      </c>
      <c r="G71" s="96">
        <f>CONCATENATE(Input!$D$12)</f>
      </c>
      <c r="H71" s="96" t="str">
        <f>IF(INT(TEXT(Input!$D$5,"mm"))&gt;=10,CONCATENATE(RIGHT(TEXT(Input!$D$5,"yyyy")+543,2)+1&amp;"31000"),CONCATENATE(RIGHT(TEXT(Input!$D$5,"yyyy")+543,2)&amp;"31000"))</f>
        <v>4331000</v>
      </c>
      <c r="I71" s="100">
        <f t="shared" si="0"/>
      </c>
      <c r="J71" s="100">
        <f t="shared" si="1"/>
      </c>
      <c r="K71" s="122">
        <f>CONCATENATE(Input!J83)</f>
      </c>
      <c r="L71" s="101">
        <f>ABS(Input!F83-Input!G83)</f>
        <v>0</v>
      </c>
      <c r="M71" s="96" t="str">
        <f>CONCATENATE("FAC9=",Input!K83)</f>
        <v>FAC9=</v>
      </c>
      <c r="N71" s="103"/>
      <c r="O71" s="95"/>
      <c r="P71" s="95"/>
      <c r="Q71" s="99"/>
      <c r="R71" s="99"/>
      <c r="S71" s="99"/>
      <c r="T71" s="99"/>
      <c r="U71" s="103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5"/>
      <c r="AM71" s="99"/>
      <c r="AN71" s="99"/>
      <c r="AO71" s="99"/>
      <c r="AP71" s="82">
        <f>CONCATENATE(Input!D83)</f>
      </c>
      <c r="AQ71" s="82">
        <f>CONCATENATE(Input!E83)</f>
      </c>
    </row>
    <row r="72" spans="1:43" s="106" customFormat="1" ht="10.5">
      <c r="A72" s="103">
        <v>65</v>
      </c>
      <c r="B72" s="100" t="s">
        <v>97</v>
      </c>
      <c r="C72" s="96" t="str">
        <f>IF(Input!F84-Input!G84&gt;=0,"40","50")</f>
        <v>40</v>
      </c>
      <c r="D72" s="104" t="s">
        <v>98</v>
      </c>
      <c r="E72" s="100">
        <f>CONCATENATE(Input!B84)</f>
      </c>
      <c r="F72" s="96">
        <f>CONCATENATE(Input!$D$14)</f>
      </c>
      <c r="G72" s="96">
        <f>CONCATENATE(Input!$D$12)</f>
      </c>
      <c r="H72" s="96" t="str">
        <f>IF(INT(TEXT(Input!$D$5,"mm"))&gt;=10,CONCATENATE(RIGHT(TEXT(Input!$D$5,"yyyy")+543,2)+1&amp;"31000"),CONCATENATE(RIGHT(TEXT(Input!$D$5,"yyyy")+543,2)&amp;"31000"))</f>
        <v>4331000</v>
      </c>
      <c r="I72" s="100">
        <f t="shared" si="0"/>
      </c>
      <c r="J72" s="100">
        <f t="shared" si="1"/>
      </c>
      <c r="K72" s="122">
        <f>CONCATENATE(Input!J84)</f>
      </c>
      <c r="L72" s="101">
        <f>ABS(Input!F84-Input!G84)</f>
        <v>0</v>
      </c>
      <c r="M72" s="96" t="str">
        <f>CONCATENATE("FAC9=",Input!K84)</f>
        <v>FAC9=</v>
      </c>
      <c r="N72" s="103"/>
      <c r="O72" s="95"/>
      <c r="P72" s="95"/>
      <c r="Q72" s="99"/>
      <c r="R72" s="99"/>
      <c r="S72" s="99"/>
      <c r="T72" s="99"/>
      <c r="U72" s="103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5"/>
      <c r="AM72" s="99"/>
      <c r="AN72" s="99"/>
      <c r="AO72" s="99"/>
      <c r="AP72" s="82">
        <f>CONCATENATE(Input!D84)</f>
      </c>
      <c r="AQ72" s="82">
        <f>CONCATENATE(Input!E84)</f>
      </c>
    </row>
    <row r="73" spans="1:43" s="106" customFormat="1" ht="10.5">
      <c r="A73" s="99">
        <v>66</v>
      </c>
      <c r="B73" s="100" t="s">
        <v>97</v>
      </c>
      <c r="C73" s="96" t="str">
        <f>IF(Input!F85-Input!G85&gt;=0,"40","50")</f>
        <v>40</v>
      </c>
      <c r="D73" s="104" t="s">
        <v>98</v>
      </c>
      <c r="E73" s="100">
        <f>CONCATENATE(Input!B85)</f>
      </c>
      <c r="F73" s="96">
        <f>CONCATENATE(Input!$D$14)</f>
      </c>
      <c r="G73" s="96">
        <f>CONCATENATE(Input!$D$12)</f>
      </c>
      <c r="H73" s="96" t="str">
        <f>IF(INT(TEXT(Input!$D$5,"mm"))&gt;=10,CONCATENATE(RIGHT(TEXT(Input!$D$5,"yyyy")+543,2)+1&amp;"31000"),CONCATENATE(RIGHT(TEXT(Input!$D$5,"yyyy")+543,2)&amp;"31000"))</f>
        <v>4331000</v>
      </c>
      <c r="I73" s="100">
        <f aca="true" t="shared" si="2" ref="I73:I136">CONCATENATE(LEFT($K$5,5))</f>
      </c>
      <c r="J73" s="100">
        <f aca="true" t="shared" si="3" ref="J73:J136">IF(LEN(F73)&gt;0,"P"&amp;F73,"")</f>
      </c>
      <c r="K73" s="122">
        <f>CONCATENATE(Input!J85)</f>
      </c>
      <c r="L73" s="101">
        <f>ABS(Input!F85-Input!G85)</f>
        <v>0</v>
      </c>
      <c r="M73" s="96" t="str">
        <f>CONCATENATE("FAC9=",Input!K85)</f>
        <v>FAC9=</v>
      </c>
      <c r="N73" s="103"/>
      <c r="O73" s="95"/>
      <c r="P73" s="95"/>
      <c r="Q73" s="99"/>
      <c r="R73" s="99"/>
      <c r="S73" s="99"/>
      <c r="T73" s="99"/>
      <c r="U73" s="103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5"/>
      <c r="AM73" s="99"/>
      <c r="AN73" s="99"/>
      <c r="AO73" s="99"/>
      <c r="AP73" s="82">
        <f>CONCATENATE(Input!D85)</f>
      </c>
      <c r="AQ73" s="82">
        <f>CONCATENATE(Input!E85)</f>
      </c>
    </row>
    <row r="74" spans="1:43" s="106" customFormat="1" ht="10.5">
      <c r="A74" s="103">
        <v>67</v>
      </c>
      <c r="B74" s="100" t="s">
        <v>97</v>
      </c>
      <c r="C74" s="96" t="str">
        <f>IF(Input!F86-Input!G86&gt;=0,"40","50")</f>
        <v>40</v>
      </c>
      <c r="D74" s="104" t="s">
        <v>98</v>
      </c>
      <c r="E74" s="100">
        <f>CONCATENATE(Input!B86)</f>
      </c>
      <c r="F74" s="96">
        <f>CONCATENATE(Input!$D$14)</f>
      </c>
      <c r="G74" s="96">
        <f>CONCATENATE(Input!$D$12)</f>
      </c>
      <c r="H74" s="96" t="str">
        <f>IF(INT(TEXT(Input!$D$5,"mm"))&gt;=10,CONCATENATE(RIGHT(TEXT(Input!$D$5,"yyyy")+543,2)+1&amp;"31000"),CONCATENATE(RIGHT(TEXT(Input!$D$5,"yyyy")+543,2)&amp;"31000"))</f>
        <v>4331000</v>
      </c>
      <c r="I74" s="100">
        <f t="shared" si="2"/>
      </c>
      <c r="J74" s="100">
        <f t="shared" si="3"/>
      </c>
      <c r="K74" s="122">
        <f>CONCATENATE(Input!J86)</f>
      </c>
      <c r="L74" s="101">
        <f>ABS(Input!F86-Input!G86)</f>
        <v>0</v>
      </c>
      <c r="M74" s="96" t="str">
        <f>CONCATENATE("FAC9=",Input!K86)</f>
        <v>FAC9=</v>
      </c>
      <c r="N74" s="103"/>
      <c r="O74" s="95"/>
      <c r="P74" s="95"/>
      <c r="Q74" s="99"/>
      <c r="R74" s="99"/>
      <c r="S74" s="99"/>
      <c r="T74" s="99"/>
      <c r="U74" s="103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5"/>
      <c r="AM74" s="99"/>
      <c r="AN74" s="99"/>
      <c r="AO74" s="99"/>
      <c r="AP74" s="82">
        <f>CONCATENATE(Input!D86)</f>
      </c>
      <c r="AQ74" s="82">
        <f>CONCATENATE(Input!E86)</f>
      </c>
    </row>
    <row r="75" spans="1:43" s="106" customFormat="1" ht="10.5">
      <c r="A75" s="103">
        <v>68</v>
      </c>
      <c r="B75" s="100" t="s">
        <v>97</v>
      </c>
      <c r="C75" s="96" t="str">
        <f>IF(Input!F87-Input!G87&gt;=0,"40","50")</f>
        <v>40</v>
      </c>
      <c r="D75" s="104" t="s">
        <v>98</v>
      </c>
      <c r="E75" s="100">
        <f>CONCATENATE(Input!B87)</f>
      </c>
      <c r="F75" s="96">
        <f>CONCATENATE(Input!$D$14)</f>
      </c>
      <c r="G75" s="96">
        <f>CONCATENATE(Input!$D$12)</f>
      </c>
      <c r="H75" s="96" t="str">
        <f>IF(INT(TEXT(Input!$D$5,"mm"))&gt;=10,CONCATENATE(RIGHT(TEXT(Input!$D$5,"yyyy")+543,2)+1&amp;"31000"),CONCATENATE(RIGHT(TEXT(Input!$D$5,"yyyy")+543,2)&amp;"31000"))</f>
        <v>4331000</v>
      </c>
      <c r="I75" s="100">
        <f t="shared" si="2"/>
      </c>
      <c r="J75" s="100">
        <f t="shared" si="3"/>
      </c>
      <c r="K75" s="122">
        <f>CONCATENATE(Input!J87)</f>
      </c>
      <c r="L75" s="101">
        <f>ABS(Input!F87-Input!G87)</f>
        <v>0</v>
      </c>
      <c r="M75" s="96" t="str">
        <f>CONCATENATE("FAC9=",Input!K87)</f>
        <v>FAC9=</v>
      </c>
      <c r="N75" s="103"/>
      <c r="O75" s="95"/>
      <c r="P75" s="95"/>
      <c r="Q75" s="99"/>
      <c r="R75" s="99"/>
      <c r="S75" s="99"/>
      <c r="T75" s="99"/>
      <c r="U75" s="103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5"/>
      <c r="AM75" s="99"/>
      <c r="AN75" s="99"/>
      <c r="AO75" s="99"/>
      <c r="AP75" s="82">
        <f>CONCATENATE(Input!D87)</f>
      </c>
      <c r="AQ75" s="82">
        <f>CONCATENATE(Input!E87)</f>
      </c>
    </row>
    <row r="76" spans="1:43" s="106" customFormat="1" ht="10.5">
      <c r="A76" s="99">
        <v>69</v>
      </c>
      <c r="B76" s="100" t="s">
        <v>97</v>
      </c>
      <c r="C76" s="96" t="str">
        <f>IF(Input!F88-Input!G88&gt;=0,"40","50")</f>
        <v>40</v>
      </c>
      <c r="D76" s="104" t="s">
        <v>98</v>
      </c>
      <c r="E76" s="100">
        <f>CONCATENATE(Input!B88)</f>
      </c>
      <c r="F76" s="96">
        <f>CONCATENATE(Input!$D$14)</f>
      </c>
      <c r="G76" s="96">
        <f>CONCATENATE(Input!$D$12)</f>
      </c>
      <c r="H76" s="96" t="str">
        <f>IF(INT(TEXT(Input!$D$5,"mm"))&gt;=10,CONCATENATE(RIGHT(TEXT(Input!$D$5,"yyyy")+543,2)+1&amp;"31000"),CONCATENATE(RIGHT(TEXT(Input!$D$5,"yyyy")+543,2)&amp;"31000"))</f>
        <v>4331000</v>
      </c>
      <c r="I76" s="100">
        <f t="shared" si="2"/>
      </c>
      <c r="J76" s="100">
        <f t="shared" si="3"/>
      </c>
      <c r="K76" s="122">
        <f>CONCATENATE(Input!J88)</f>
      </c>
      <c r="L76" s="101">
        <f>ABS(Input!F88-Input!G88)</f>
        <v>0</v>
      </c>
      <c r="M76" s="96" t="str">
        <f>CONCATENATE("FAC9=",Input!K88)</f>
        <v>FAC9=</v>
      </c>
      <c r="N76" s="103"/>
      <c r="O76" s="95"/>
      <c r="P76" s="95"/>
      <c r="Q76" s="99"/>
      <c r="R76" s="99"/>
      <c r="S76" s="99"/>
      <c r="T76" s="99"/>
      <c r="U76" s="103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5"/>
      <c r="AM76" s="99"/>
      <c r="AN76" s="99"/>
      <c r="AO76" s="99"/>
      <c r="AP76" s="82">
        <f>CONCATENATE(Input!D88)</f>
      </c>
      <c r="AQ76" s="82">
        <f>CONCATENATE(Input!E88)</f>
      </c>
    </row>
    <row r="77" spans="1:43" s="106" customFormat="1" ht="10.5">
      <c r="A77" s="103">
        <v>70</v>
      </c>
      <c r="B77" s="100" t="s">
        <v>97</v>
      </c>
      <c r="C77" s="96" t="str">
        <f>IF(Input!F89-Input!G89&gt;=0,"40","50")</f>
        <v>40</v>
      </c>
      <c r="D77" s="104" t="s">
        <v>98</v>
      </c>
      <c r="E77" s="100">
        <f>CONCATENATE(Input!B89)</f>
      </c>
      <c r="F77" s="96">
        <f>CONCATENATE(Input!$D$14)</f>
      </c>
      <c r="G77" s="96">
        <f>CONCATENATE(Input!$D$12)</f>
      </c>
      <c r="H77" s="96" t="str">
        <f>IF(INT(TEXT(Input!$D$5,"mm"))&gt;=10,CONCATENATE(RIGHT(TEXT(Input!$D$5,"yyyy")+543,2)+1&amp;"31000"),CONCATENATE(RIGHT(TEXT(Input!$D$5,"yyyy")+543,2)&amp;"31000"))</f>
        <v>4331000</v>
      </c>
      <c r="I77" s="100">
        <f t="shared" si="2"/>
      </c>
      <c r="J77" s="100">
        <f t="shared" si="3"/>
      </c>
      <c r="K77" s="122">
        <f>CONCATENATE(Input!J89)</f>
      </c>
      <c r="L77" s="101">
        <f>ABS(Input!F89-Input!G89)</f>
        <v>0</v>
      </c>
      <c r="M77" s="96" t="str">
        <f>CONCATENATE("FAC9=",Input!K89)</f>
        <v>FAC9=</v>
      </c>
      <c r="N77" s="103"/>
      <c r="O77" s="95"/>
      <c r="P77" s="95"/>
      <c r="Q77" s="99"/>
      <c r="R77" s="99"/>
      <c r="S77" s="99"/>
      <c r="T77" s="99"/>
      <c r="U77" s="103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5"/>
      <c r="AM77" s="99"/>
      <c r="AN77" s="99"/>
      <c r="AO77" s="99"/>
      <c r="AP77" s="82">
        <f>CONCATENATE(Input!D89)</f>
      </c>
      <c r="AQ77" s="82">
        <f>CONCATENATE(Input!E89)</f>
      </c>
    </row>
    <row r="78" spans="1:43" s="106" customFormat="1" ht="10.5">
      <c r="A78" s="103">
        <v>71</v>
      </c>
      <c r="B78" s="100" t="s">
        <v>97</v>
      </c>
      <c r="C78" s="96" t="str">
        <f>IF(Input!F90-Input!G90&gt;=0,"40","50")</f>
        <v>40</v>
      </c>
      <c r="D78" s="104" t="s">
        <v>98</v>
      </c>
      <c r="E78" s="100">
        <f>CONCATENATE(Input!B90)</f>
      </c>
      <c r="F78" s="96">
        <f>CONCATENATE(Input!$D$14)</f>
      </c>
      <c r="G78" s="96">
        <f>CONCATENATE(Input!$D$12)</f>
      </c>
      <c r="H78" s="96" t="str">
        <f>IF(INT(TEXT(Input!$D$5,"mm"))&gt;=10,CONCATENATE(RIGHT(TEXT(Input!$D$5,"yyyy")+543,2)+1&amp;"31000"),CONCATENATE(RIGHT(TEXT(Input!$D$5,"yyyy")+543,2)&amp;"31000"))</f>
        <v>4331000</v>
      </c>
      <c r="I78" s="100">
        <f t="shared" si="2"/>
      </c>
      <c r="J78" s="100">
        <f t="shared" si="3"/>
      </c>
      <c r="K78" s="122">
        <f>CONCATENATE(Input!J90)</f>
      </c>
      <c r="L78" s="101">
        <f>ABS(Input!F90-Input!G90)</f>
        <v>0</v>
      </c>
      <c r="M78" s="96" t="str">
        <f>CONCATENATE("FAC9=",Input!K90)</f>
        <v>FAC9=</v>
      </c>
      <c r="N78" s="103"/>
      <c r="O78" s="95"/>
      <c r="P78" s="95"/>
      <c r="Q78" s="99"/>
      <c r="R78" s="99"/>
      <c r="S78" s="99"/>
      <c r="T78" s="99"/>
      <c r="U78" s="103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5"/>
      <c r="AM78" s="99"/>
      <c r="AN78" s="99"/>
      <c r="AO78" s="99"/>
      <c r="AP78" s="82">
        <f>CONCATENATE(Input!D90)</f>
      </c>
      <c r="AQ78" s="82">
        <f>CONCATENATE(Input!E90)</f>
      </c>
    </row>
    <row r="79" spans="1:43" s="106" customFormat="1" ht="10.5">
      <c r="A79" s="99">
        <v>72</v>
      </c>
      <c r="B79" s="100" t="s">
        <v>97</v>
      </c>
      <c r="C79" s="96" t="str">
        <f>IF(Input!F91-Input!G91&gt;=0,"40","50")</f>
        <v>40</v>
      </c>
      <c r="D79" s="104" t="s">
        <v>98</v>
      </c>
      <c r="E79" s="100">
        <f>CONCATENATE(Input!B91)</f>
      </c>
      <c r="F79" s="96">
        <f>CONCATENATE(Input!$D$14)</f>
      </c>
      <c r="G79" s="96">
        <f>CONCATENATE(Input!$D$12)</f>
      </c>
      <c r="H79" s="96" t="str">
        <f>IF(INT(TEXT(Input!$D$5,"mm"))&gt;=10,CONCATENATE(RIGHT(TEXT(Input!$D$5,"yyyy")+543,2)+1&amp;"31000"),CONCATENATE(RIGHT(TEXT(Input!$D$5,"yyyy")+543,2)&amp;"31000"))</f>
        <v>4331000</v>
      </c>
      <c r="I79" s="100">
        <f t="shared" si="2"/>
      </c>
      <c r="J79" s="100">
        <f t="shared" si="3"/>
      </c>
      <c r="K79" s="122">
        <f>CONCATENATE(Input!J91)</f>
      </c>
      <c r="L79" s="101">
        <f>ABS(Input!F91-Input!G91)</f>
        <v>0</v>
      </c>
      <c r="M79" s="96" t="str">
        <f>CONCATENATE("FAC9=",Input!K91)</f>
        <v>FAC9=</v>
      </c>
      <c r="N79" s="103"/>
      <c r="O79" s="95"/>
      <c r="P79" s="95"/>
      <c r="Q79" s="99"/>
      <c r="R79" s="99"/>
      <c r="S79" s="99"/>
      <c r="T79" s="99"/>
      <c r="U79" s="103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5"/>
      <c r="AM79" s="99"/>
      <c r="AN79" s="99"/>
      <c r="AO79" s="99"/>
      <c r="AP79" s="82">
        <f>CONCATENATE(Input!D91)</f>
      </c>
      <c r="AQ79" s="82">
        <f>CONCATENATE(Input!E91)</f>
      </c>
    </row>
    <row r="80" spans="1:43" s="106" customFormat="1" ht="10.5">
      <c r="A80" s="103">
        <v>73</v>
      </c>
      <c r="B80" s="100" t="s">
        <v>97</v>
      </c>
      <c r="C80" s="96" t="str">
        <f>IF(Input!F92-Input!G92&gt;=0,"40","50")</f>
        <v>40</v>
      </c>
      <c r="D80" s="104" t="s">
        <v>98</v>
      </c>
      <c r="E80" s="100">
        <f>CONCATENATE(Input!B92)</f>
      </c>
      <c r="F80" s="96">
        <f>CONCATENATE(Input!$D$14)</f>
      </c>
      <c r="G80" s="96">
        <f>CONCATENATE(Input!$D$12)</f>
      </c>
      <c r="H80" s="96" t="str">
        <f>IF(INT(TEXT(Input!$D$5,"mm"))&gt;=10,CONCATENATE(RIGHT(TEXT(Input!$D$5,"yyyy")+543,2)+1&amp;"31000"),CONCATENATE(RIGHT(TEXT(Input!$D$5,"yyyy")+543,2)&amp;"31000"))</f>
        <v>4331000</v>
      </c>
      <c r="I80" s="100">
        <f t="shared" si="2"/>
      </c>
      <c r="J80" s="100">
        <f t="shared" si="3"/>
      </c>
      <c r="K80" s="122">
        <f>CONCATENATE(Input!J92)</f>
      </c>
      <c r="L80" s="101">
        <f>ABS(Input!F92-Input!G92)</f>
        <v>0</v>
      </c>
      <c r="M80" s="96" t="str">
        <f>CONCATENATE("FAC9=",Input!K92)</f>
        <v>FAC9=</v>
      </c>
      <c r="N80" s="103"/>
      <c r="O80" s="95"/>
      <c r="P80" s="95"/>
      <c r="Q80" s="99"/>
      <c r="R80" s="99"/>
      <c r="S80" s="99"/>
      <c r="T80" s="99"/>
      <c r="U80" s="103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5"/>
      <c r="AM80" s="99"/>
      <c r="AN80" s="99"/>
      <c r="AO80" s="99"/>
      <c r="AP80" s="82">
        <f>CONCATENATE(Input!D92)</f>
      </c>
      <c r="AQ80" s="82">
        <f>CONCATENATE(Input!E92)</f>
      </c>
    </row>
    <row r="81" spans="1:43" s="106" customFormat="1" ht="10.5">
      <c r="A81" s="103">
        <v>74</v>
      </c>
      <c r="B81" s="100" t="s">
        <v>97</v>
      </c>
      <c r="C81" s="96" t="str">
        <f>IF(Input!F93-Input!G93&gt;=0,"40","50")</f>
        <v>40</v>
      </c>
      <c r="D81" s="104" t="s">
        <v>98</v>
      </c>
      <c r="E81" s="100">
        <f>CONCATENATE(Input!B93)</f>
      </c>
      <c r="F81" s="96">
        <f>CONCATENATE(Input!$D$14)</f>
      </c>
      <c r="G81" s="96">
        <f>CONCATENATE(Input!$D$12)</f>
      </c>
      <c r="H81" s="96" t="str">
        <f>IF(INT(TEXT(Input!$D$5,"mm"))&gt;=10,CONCATENATE(RIGHT(TEXT(Input!$D$5,"yyyy")+543,2)+1&amp;"31000"),CONCATENATE(RIGHT(TEXT(Input!$D$5,"yyyy")+543,2)&amp;"31000"))</f>
        <v>4331000</v>
      </c>
      <c r="I81" s="100">
        <f t="shared" si="2"/>
      </c>
      <c r="J81" s="100">
        <f t="shared" si="3"/>
      </c>
      <c r="K81" s="122">
        <f>CONCATENATE(Input!J93)</f>
      </c>
      <c r="L81" s="101">
        <f>ABS(Input!F93-Input!G93)</f>
        <v>0</v>
      </c>
      <c r="M81" s="96" t="str">
        <f>CONCATENATE("FAC9=",Input!K93)</f>
        <v>FAC9=</v>
      </c>
      <c r="N81" s="103"/>
      <c r="O81" s="95"/>
      <c r="P81" s="95"/>
      <c r="Q81" s="99"/>
      <c r="R81" s="99"/>
      <c r="S81" s="99"/>
      <c r="T81" s="99"/>
      <c r="U81" s="103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5"/>
      <c r="AM81" s="99"/>
      <c r="AN81" s="99"/>
      <c r="AO81" s="99"/>
      <c r="AP81" s="82">
        <f>CONCATENATE(Input!D93)</f>
      </c>
      <c r="AQ81" s="82">
        <f>CONCATENATE(Input!E93)</f>
      </c>
    </row>
    <row r="82" spans="1:43" s="106" customFormat="1" ht="10.5">
      <c r="A82" s="99">
        <v>75</v>
      </c>
      <c r="B82" s="100" t="s">
        <v>97</v>
      </c>
      <c r="C82" s="96" t="str">
        <f>IF(Input!F94-Input!G94&gt;=0,"40","50")</f>
        <v>40</v>
      </c>
      <c r="D82" s="104" t="s">
        <v>98</v>
      </c>
      <c r="E82" s="100">
        <f>CONCATENATE(Input!B94)</f>
      </c>
      <c r="F82" s="96">
        <f>CONCATENATE(Input!$D$14)</f>
      </c>
      <c r="G82" s="96">
        <f>CONCATENATE(Input!$D$12)</f>
      </c>
      <c r="H82" s="96" t="str">
        <f>IF(INT(TEXT(Input!$D$5,"mm"))&gt;=10,CONCATENATE(RIGHT(TEXT(Input!$D$5,"yyyy")+543,2)+1&amp;"31000"),CONCATENATE(RIGHT(TEXT(Input!$D$5,"yyyy")+543,2)&amp;"31000"))</f>
        <v>4331000</v>
      </c>
      <c r="I82" s="100">
        <f t="shared" si="2"/>
      </c>
      <c r="J82" s="100">
        <f t="shared" si="3"/>
      </c>
      <c r="K82" s="122">
        <f>CONCATENATE(Input!J94)</f>
      </c>
      <c r="L82" s="101">
        <f>ABS(Input!F94-Input!G94)</f>
        <v>0</v>
      </c>
      <c r="M82" s="96" t="str">
        <f>CONCATENATE("FAC9=",Input!K94)</f>
        <v>FAC9=</v>
      </c>
      <c r="N82" s="103"/>
      <c r="O82" s="95"/>
      <c r="P82" s="95"/>
      <c r="Q82" s="99"/>
      <c r="R82" s="99"/>
      <c r="S82" s="99"/>
      <c r="T82" s="99"/>
      <c r="U82" s="103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5"/>
      <c r="AM82" s="99"/>
      <c r="AN82" s="99"/>
      <c r="AO82" s="99"/>
      <c r="AP82" s="82">
        <f>CONCATENATE(Input!D94)</f>
      </c>
      <c r="AQ82" s="82">
        <f>CONCATENATE(Input!E94)</f>
      </c>
    </row>
    <row r="83" spans="1:43" s="106" customFormat="1" ht="10.5">
      <c r="A83" s="103">
        <v>76</v>
      </c>
      <c r="B83" s="100" t="s">
        <v>97</v>
      </c>
      <c r="C83" s="96" t="str">
        <f>IF(Input!F95-Input!G95&gt;=0,"40","50")</f>
        <v>40</v>
      </c>
      <c r="D83" s="104" t="s">
        <v>98</v>
      </c>
      <c r="E83" s="100">
        <f>CONCATENATE(Input!B95)</f>
      </c>
      <c r="F83" s="96">
        <f>CONCATENATE(Input!$D$14)</f>
      </c>
      <c r="G83" s="96">
        <f>CONCATENATE(Input!$D$12)</f>
      </c>
      <c r="H83" s="96" t="str">
        <f>IF(INT(TEXT(Input!$D$5,"mm"))&gt;=10,CONCATENATE(RIGHT(TEXT(Input!$D$5,"yyyy")+543,2)+1&amp;"31000"),CONCATENATE(RIGHT(TEXT(Input!$D$5,"yyyy")+543,2)&amp;"31000"))</f>
        <v>4331000</v>
      </c>
      <c r="I83" s="100">
        <f t="shared" si="2"/>
      </c>
      <c r="J83" s="100">
        <f t="shared" si="3"/>
      </c>
      <c r="K83" s="122">
        <f>CONCATENATE(Input!J95)</f>
      </c>
      <c r="L83" s="101">
        <f>ABS(Input!F95-Input!G95)</f>
        <v>0</v>
      </c>
      <c r="M83" s="96" t="str">
        <f>CONCATENATE("FAC9=",Input!K95)</f>
        <v>FAC9=</v>
      </c>
      <c r="N83" s="103"/>
      <c r="O83" s="95"/>
      <c r="P83" s="95"/>
      <c r="Q83" s="99"/>
      <c r="R83" s="99"/>
      <c r="S83" s="99"/>
      <c r="T83" s="99"/>
      <c r="U83" s="103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5"/>
      <c r="AM83" s="99"/>
      <c r="AN83" s="99"/>
      <c r="AO83" s="99"/>
      <c r="AP83" s="82">
        <f>CONCATENATE(Input!D95)</f>
      </c>
      <c r="AQ83" s="82">
        <f>CONCATENATE(Input!E95)</f>
      </c>
    </row>
    <row r="84" spans="1:43" s="106" customFormat="1" ht="10.5">
      <c r="A84" s="103">
        <v>77</v>
      </c>
      <c r="B84" s="100" t="s">
        <v>97</v>
      </c>
      <c r="C84" s="96" t="str">
        <f>IF(Input!F96-Input!G96&gt;=0,"40","50")</f>
        <v>40</v>
      </c>
      <c r="D84" s="104" t="s">
        <v>98</v>
      </c>
      <c r="E84" s="100">
        <f>CONCATENATE(Input!B96)</f>
      </c>
      <c r="F84" s="96">
        <f>CONCATENATE(Input!$D$14)</f>
      </c>
      <c r="G84" s="96">
        <f>CONCATENATE(Input!$D$12)</f>
      </c>
      <c r="H84" s="96" t="str">
        <f>IF(INT(TEXT(Input!$D$5,"mm"))&gt;=10,CONCATENATE(RIGHT(TEXT(Input!$D$5,"yyyy")+543,2)+1&amp;"31000"),CONCATENATE(RIGHT(TEXT(Input!$D$5,"yyyy")+543,2)&amp;"31000"))</f>
        <v>4331000</v>
      </c>
      <c r="I84" s="100">
        <f t="shared" si="2"/>
      </c>
      <c r="J84" s="100">
        <f t="shared" si="3"/>
      </c>
      <c r="K84" s="122">
        <f>CONCATENATE(Input!J96)</f>
      </c>
      <c r="L84" s="101">
        <f>ABS(Input!F96-Input!G96)</f>
        <v>0</v>
      </c>
      <c r="M84" s="96" t="str">
        <f>CONCATENATE("FAC9=",Input!K96)</f>
        <v>FAC9=</v>
      </c>
      <c r="N84" s="103"/>
      <c r="O84" s="95"/>
      <c r="P84" s="95"/>
      <c r="Q84" s="99"/>
      <c r="R84" s="99"/>
      <c r="S84" s="99"/>
      <c r="T84" s="99"/>
      <c r="U84" s="103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5"/>
      <c r="AM84" s="99"/>
      <c r="AN84" s="99"/>
      <c r="AO84" s="99"/>
      <c r="AP84" s="82">
        <f>CONCATENATE(Input!D96)</f>
      </c>
      <c r="AQ84" s="82">
        <f>CONCATENATE(Input!E96)</f>
      </c>
    </row>
    <row r="85" spans="1:43" s="106" customFormat="1" ht="10.5">
      <c r="A85" s="99">
        <v>78</v>
      </c>
      <c r="B85" s="100" t="s">
        <v>97</v>
      </c>
      <c r="C85" s="96" t="str">
        <f>IF(Input!F97-Input!G97&gt;=0,"40","50")</f>
        <v>40</v>
      </c>
      <c r="D85" s="104" t="s">
        <v>98</v>
      </c>
      <c r="E85" s="100">
        <f>CONCATENATE(Input!B97)</f>
      </c>
      <c r="F85" s="96">
        <f>CONCATENATE(Input!$D$14)</f>
      </c>
      <c r="G85" s="96">
        <f>CONCATENATE(Input!$D$12)</f>
      </c>
      <c r="H85" s="96" t="str">
        <f>IF(INT(TEXT(Input!$D$5,"mm"))&gt;=10,CONCATENATE(RIGHT(TEXT(Input!$D$5,"yyyy")+543,2)+1&amp;"31000"),CONCATENATE(RIGHT(TEXT(Input!$D$5,"yyyy")+543,2)&amp;"31000"))</f>
        <v>4331000</v>
      </c>
      <c r="I85" s="100">
        <f t="shared" si="2"/>
      </c>
      <c r="J85" s="100">
        <f t="shared" si="3"/>
      </c>
      <c r="K85" s="122">
        <f>CONCATENATE(Input!J97)</f>
      </c>
      <c r="L85" s="101">
        <f>ABS(Input!F97-Input!G97)</f>
        <v>0</v>
      </c>
      <c r="M85" s="96" t="str">
        <f>CONCATENATE("FAC9=",Input!K97)</f>
        <v>FAC9=</v>
      </c>
      <c r="N85" s="103"/>
      <c r="O85" s="95"/>
      <c r="P85" s="95"/>
      <c r="Q85" s="99"/>
      <c r="R85" s="99"/>
      <c r="S85" s="99"/>
      <c r="T85" s="99"/>
      <c r="U85" s="103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5"/>
      <c r="AM85" s="99"/>
      <c r="AN85" s="99"/>
      <c r="AO85" s="99"/>
      <c r="AP85" s="82">
        <f>CONCATENATE(Input!D97)</f>
      </c>
      <c r="AQ85" s="82">
        <f>CONCATENATE(Input!E97)</f>
      </c>
    </row>
    <row r="86" spans="1:43" s="106" customFormat="1" ht="10.5">
      <c r="A86" s="103">
        <v>79</v>
      </c>
      <c r="B86" s="100" t="s">
        <v>97</v>
      </c>
      <c r="C86" s="96" t="str">
        <f>IF(Input!F98-Input!G98&gt;=0,"40","50")</f>
        <v>40</v>
      </c>
      <c r="D86" s="104" t="s">
        <v>98</v>
      </c>
      <c r="E86" s="100">
        <f>CONCATENATE(Input!B98)</f>
      </c>
      <c r="F86" s="96">
        <f>CONCATENATE(Input!$D$14)</f>
      </c>
      <c r="G86" s="96">
        <f>CONCATENATE(Input!$D$12)</f>
      </c>
      <c r="H86" s="96" t="str">
        <f>IF(INT(TEXT(Input!$D$5,"mm"))&gt;=10,CONCATENATE(RIGHT(TEXT(Input!$D$5,"yyyy")+543,2)+1&amp;"31000"),CONCATENATE(RIGHT(TEXT(Input!$D$5,"yyyy")+543,2)&amp;"31000"))</f>
        <v>4331000</v>
      </c>
      <c r="I86" s="100">
        <f t="shared" si="2"/>
      </c>
      <c r="J86" s="100">
        <f t="shared" si="3"/>
      </c>
      <c r="K86" s="122">
        <f>CONCATENATE(Input!J98)</f>
      </c>
      <c r="L86" s="101">
        <f>ABS(Input!F98-Input!G98)</f>
        <v>0</v>
      </c>
      <c r="M86" s="96" t="str">
        <f>CONCATENATE("FAC9=",Input!K98)</f>
        <v>FAC9=</v>
      </c>
      <c r="N86" s="103"/>
      <c r="O86" s="95"/>
      <c r="P86" s="95"/>
      <c r="Q86" s="99"/>
      <c r="R86" s="99"/>
      <c r="S86" s="99"/>
      <c r="T86" s="99"/>
      <c r="U86" s="103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5"/>
      <c r="AM86" s="99"/>
      <c r="AN86" s="99"/>
      <c r="AO86" s="99"/>
      <c r="AP86" s="82">
        <f>CONCATENATE(Input!D98)</f>
      </c>
      <c r="AQ86" s="82">
        <f>CONCATENATE(Input!E98)</f>
      </c>
    </row>
    <row r="87" spans="1:43" s="106" customFormat="1" ht="10.5">
      <c r="A87" s="103">
        <v>80</v>
      </c>
      <c r="B87" s="100" t="s">
        <v>97</v>
      </c>
      <c r="C87" s="96" t="str">
        <f>IF(Input!F99-Input!G99&gt;=0,"40","50")</f>
        <v>40</v>
      </c>
      <c r="D87" s="104" t="s">
        <v>98</v>
      </c>
      <c r="E87" s="100">
        <f>CONCATENATE(Input!B99)</f>
      </c>
      <c r="F87" s="96">
        <f>CONCATENATE(Input!$D$14)</f>
      </c>
      <c r="G87" s="96">
        <f>CONCATENATE(Input!$D$12)</f>
      </c>
      <c r="H87" s="96" t="str">
        <f>IF(INT(TEXT(Input!$D$5,"mm"))&gt;=10,CONCATENATE(RIGHT(TEXT(Input!$D$5,"yyyy")+543,2)+1&amp;"31000"),CONCATENATE(RIGHT(TEXT(Input!$D$5,"yyyy")+543,2)&amp;"31000"))</f>
        <v>4331000</v>
      </c>
      <c r="I87" s="100">
        <f t="shared" si="2"/>
      </c>
      <c r="J87" s="100">
        <f t="shared" si="3"/>
      </c>
      <c r="K87" s="122">
        <f>CONCATENATE(Input!J99)</f>
      </c>
      <c r="L87" s="101">
        <f>ABS(Input!F99-Input!G99)</f>
        <v>0</v>
      </c>
      <c r="M87" s="96" t="str">
        <f>CONCATENATE("FAC9=",Input!K99)</f>
        <v>FAC9=</v>
      </c>
      <c r="N87" s="103"/>
      <c r="O87" s="95"/>
      <c r="P87" s="95"/>
      <c r="Q87" s="99"/>
      <c r="R87" s="99"/>
      <c r="S87" s="99"/>
      <c r="T87" s="99"/>
      <c r="U87" s="103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5"/>
      <c r="AM87" s="99"/>
      <c r="AN87" s="99"/>
      <c r="AO87" s="99"/>
      <c r="AP87" s="82">
        <f>CONCATENATE(Input!D99)</f>
      </c>
      <c r="AQ87" s="82">
        <f>CONCATENATE(Input!E99)</f>
      </c>
    </row>
    <row r="88" spans="1:43" s="106" customFormat="1" ht="10.5">
      <c r="A88" s="99">
        <v>81</v>
      </c>
      <c r="B88" s="100" t="s">
        <v>97</v>
      </c>
      <c r="C88" s="96" t="str">
        <f>IF(Input!F100-Input!G100&gt;=0,"40","50")</f>
        <v>40</v>
      </c>
      <c r="D88" s="104" t="s">
        <v>98</v>
      </c>
      <c r="E88" s="100">
        <f>CONCATENATE(Input!B100)</f>
      </c>
      <c r="F88" s="96">
        <f>CONCATENATE(Input!$D$14)</f>
      </c>
      <c r="G88" s="96">
        <f>CONCATENATE(Input!$D$12)</f>
      </c>
      <c r="H88" s="96" t="str">
        <f>IF(INT(TEXT(Input!$D$5,"mm"))&gt;=10,CONCATENATE(RIGHT(TEXT(Input!$D$5,"yyyy")+543,2)+1&amp;"31000"),CONCATENATE(RIGHT(TEXT(Input!$D$5,"yyyy")+543,2)&amp;"31000"))</f>
        <v>4331000</v>
      </c>
      <c r="I88" s="100">
        <f t="shared" si="2"/>
      </c>
      <c r="J88" s="100">
        <f t="shared" si="3"/>
      </c>
      <c r="K88" s="122">
        <f>CONCATENATE(Input!J100)</f>
      </c>
      <c r="L88" s="101">
        <f>ABS(Input!F100-Input!G100)</f>
        <v>0</v>
      </c>
      <c r="M88" s="96" t="str">
        <f>CONCATENATE("FAC9=",Input!K100)</f>
        <v>FAC9=</v>
      </c>
      <c r="N88" s="103"/>
      <c r="O88" s="95"/>
      <c r="P88" s="95"/>
      <c r="Q88" s="99"/>
      <c r="R88" s="99"/>
      <c r="S88" s="99"/>
      <c r="T88" s="99"/>
      <c r="U88" s="103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5"/>
      <c r="AM88" s="99"/>
      <c r="AN88" s="99"/>
      <c r="AO88" s="99"/>
      <c r="AP88" s="82">
        <f>CONCATENATE(Input!D100)</f>
      </c>
      <c r="AQ88" s="82">
        <f>CONCATENATE(Input!E100)</f>
      </c>
    </row>
    <row r="89" spans="1:43" s="106" customFormat="1" ht="10.5">
      <c r="A89" s="103">
        <v>82</v>
      </c>
      <c r="B89" s="100" t="s">
        <v>97</v>
      </c>
      <c r="C89" s="96" t="str">
        <f>IF(Input!F101-Input!G101&gt;=0,"40","50")</f>
        <v>40</v>
      </c>
      <c r="D89" s="104" t="s">
        <v>98</v>
      </c>
      <c r="E89" s="100">
        <f>CONCATENATE(Input!B101)</f>
      </c>
      <c r="F89" s="96">
        <f>CONCATENATE(Input!$D$14)</f>
      </c>
      <c r="G89" s="96">
        <f>CONCATENATE(Input!$D$12)</f>
      </c>
      <c r="H89" s="96" t="str">
        <f>IF(INT(TEXT(Input!$D$5,"mm"))&gt;=10,CONCATENATE(RIGHT(TEXT(Input!$D$5,"yyyy")+543,2)+1&amp;"31000"),CONCATENATE(RIGHT(TEXT(Input!$D$5,"yyyy")+543,2)&amp;"31000"))</f>
        <v>4331000</v>
      </c>
      <c r="I89" s="100">
        <f t="shared" si="2"/>
      </c>
      <c r="J89" s="100">
        <f t="shared" si="3"/>
      </c>
      <c r="K89" s="122">
        <f>CONCATENATE(Input!J101)</f>
      </c>
      <c r="L89" s="101">
        <f>ABS(Input!F101-Input!G101)</f>
        <v>0</v>
      </c>
      <c r="M89" s="96" t="str">
        <f>CONCATENATE("FAC9=",Input!K101)</f>
        <v>FAC9=</v>
      </c>
      <c r="N89" s="103"/>
      <c r="O89" s="95"/>
      <c r="P89" s="95"/>
      <c r="Q89" s="99"/>
      <c r="R89" s="99"/>
      <c r="S89" s="99"/>
      <c r="T89" s="99"/>
      <c r="U89" s="103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5"/>
      <c r="AM89" s="99"/>
      <c r="AN89" s="99"/>
      <c r="AO89" s="99"/>
      <c r="AP89" s="82">
        <f>CONCATENATE(Input!D101)</f>
      </c>
      <c r="AQ89" s="82">
        <f>CONCATENATE(Input!E101)</f>
      </c>
    </row>
    <row r="90" spans="1:43" s="106" customFormat="1" ht="10.5">
      <c r="A90" s="103">
        <v>83</v>
      </c>
      <c r="B90" s="100" t="s">
        <v>97</v>
      </c>
      <c r="C90" s="96" t="str">
        <f>IF(Input!F102-Input!G102&gt;=0,"40","50")</f>
        <v>40</v>
      </c>
      <c r="D90" s="104" t="s">
        <v>98</v>
      </c>
      <c r="E90" s="100">
        <f>CONCATENATE(Input!B102)</f>
      </c>
      <c r="F90" s="96">
        <f>CONCATENATE(Input!$D$14)</f>
      </c>
      <c r="G90" s="96">
        <f>CONCATENATE(Input!$D$12)</f>
      </c>
      <c r="H90" s="96" t="str">
        <f>IF(INT(TEXT(Input!$D$5,"mm"))&gt;=10,CONCATENATE(RIGHT(TEXT(Input!$D$5,"yyyy")+543,2)+1&amp;"31000"),CONCATENATE(RIGHT(TEXT(Input!$D$5,"yyyy")+543,2)&amp;"31000"))</f>
        <v>4331000</v>
      </c>
      <c r="I90" s="100">
        <f t="shared" si="2"/>
      </c>
      <c r="J90" s="100">
        <f t="shared" si="3"/>
      </c>
      <c r="K90" s="122">
        <f>CONCATENATE(Input!J102)</f>
      </c>
      <c r="L90" s="101">
        <f>ABS(Input!F102-Input!G102)</f>
        <v>0</v>
      </c>
      <c r="M90" s="96" t="str">
        <f>CONCATENATE("FAC9=",Input!K102)</f>
        <v>FAC9=</v>
      </c>
      <c r="N90" s="103"/>
      <c r="O90" s="95"/>
      <c r="P90" s="95"/>
      <c r="Q90" s="99"/>
      <c r="R90" s="99"/>
      <c r="S90" s="99"/>
      <c r="T90" s="99"/>
      <c r="U90" s="103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5"/>
      <c r="AM90" s="99"/>
      <c r="AN90" s="99"/>
      <c r="AO90" s="99"/>
      <c r="AP90" s="82">
        <f>CONCATENATE(Input!D102)</f>
      </c>
      <c r="AQ90" s="82">
        <f>CONCATENATE(Input!E102)</f>
      </c>
    </row>
    <row r="91" spans="1:43" s="106" customFormat="1" ht="10.5">
      <c r="A91" s="99">
        <v>84</v>
      </c>
      <c r="B91" s="100" t="s">
        <v>97</v>
      </c>
      <c r="C91" s="96" t="str">
        <f>IF(Input!F103-Input!G103&gt;=0,"40","50")</f>
        <v>40</v>
      </c>
      <c r="D91" s="104" t="s">
        <v>98</v>
      </c>
      <c r="E91" s="100">
        <f>CONCATENATE(Input!B103)</f>
      </c>
      <c r="F91" s="96">
        <f>CONCATENATE(Input!$D$14)</f>
      </c>
      <c r="G91" s="96">
        <f>CONCATENATE(Input!$D$12)</f>
      </c>
      <c r="H91" s="96" t="str">
        <f>IF(INT(TEXT(Input!$D$5,"mm"))&gt;=10,CONCATENATE(RIGHT(TEXT(Input!$D$5,"yyyy")+543,2)+1&amp;"31000"),CONCATENATE(RIGHT(TEXT(Input!$D$5,"yyyy")+543,2)&amp;"31000"))</f>
        <v>4331000</v>
      </c>
      <c r="I91" s="100">
        <f t="shared" si="2"/>
      </c>
      <c r="J91" s="100">
        <f t="shared" si="3"/>
      </c>
      <c r="K91" s="122">
        <f>CONCATENATE(Input!J103)</f>
      </c>
      <c r="L91" s="101">
        <f>ABS(Input!F103-Input!G103)</f>
        <v>0</v>
      </c>
      <c r="M91" s="96" t="str">
        <f>CONCATENATE("FAC9=",Input!K103)</f>
        <v>FAC9=</v>
      </c>
      <c r="N91" s="103"/>
      <c r="O91" s="95"/>
      <c r="P91" s="95"/>
      <c r="Q91" s="99"/>
      <c r="R91" s="99"/>
      <c r="S91" s="99"/>
      <c r="T91" s="99"/>
      <c r="U91" s="103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5"/>
      <c r="AM91" s="99"/>
      <c r="AN91" s="99"/>
      <c r="AO91" s="99"/>
      <c r="AP91" s="82">
        <f>CONCATENATE(Input!D103)</f>
      </c>
      <c r="AQ91" s="82">
        <f>CONCATENATE(Input!E103)</f>
      </c>
    </row>
    <row r="92" spans="1:43" s="106" customFormat="1" ht="10.5">
      <c r="A92" s="103">
        <v>85</v>
      </c>
      <c r="B92" s="100" t="s">
        <v>97</v>
      </c>
      <c r="C92" s="96" t="str">
        <f>IF(Input!F104-Input!G104&gt;=0,"40","50")</f>
        <v>40</v>
      </c>
      <c r="D92" s="104" t="s">
        <v>98</v>
      </c>
      <c r="E92" s="100">
        <f>CONCATENATE(Input!B104)</f>
      </c>
      <c r="F92" s="96">
        <f>CONCATENATE(Input!$D$14)</f>
      </c>
      <c r="G92" s="96">
        <f>CONCATENATE(Input!$D$12)</f>
      </c>
      <c r="H92" s="96" t="str">
        <f>IF(INT(TEXT(Input!$D$5,"mm"))&gt;=10,CONCATENATE(RIGHT(TEXT(Input!$D$5,"yyyy")+543,2)+1&amp;"31000"),CONCATENATE(RIGHT(TEXT(Input!$D$5,"yyyy")+543,2)&amp;"31000"))</f>
        <v>4331000</v>
      </c>
      <c r="I92" s="100">
        <f t="shared" si="2"/>
      </c>
      <c r="J92" s="100">
        <f t="shared" si="3"/>
      </c>
      <c r="K92" s="122">
        <f>CONCATENATE(Input!J104)</f>
      </c>
      <c r="L92" s="101">
        <f>ABS(Input!F104-Input!G104)</f>
        <v>0</v>
      </c>
      <c r="M92" s="96" t="str">
        <f>CONCATENATE("FAC9=",Input!K104)</f>
        <v>FAC9=</v>
      </c>
      <c r="N92" s="103"/>
      <c r="O92" s="95"/>
      <c r="P92" s="95"/>
      <c r="Q92" s="99"/>
      <c r="R92" s="99"/>
      <c r="S92" s="99"/>
      <c r="T92" s="99"/>
      <c r="U92" s="103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5"/>
      <c r="AM92" s="99"/>
      <c r="AN92" s="99"/>
      <c r="AO92" s="99"/>
      <c r="AP92" s="82">
        <f>CONCATENATE(Input!D104)</f>
      </c>
      <c r="AQ92" s="82">
        <f>CONCATENATE(Input!E104)</f>
      </c>
    </row>
    <row r="93" spans="1:43" s="106" customFormat="1" ht="10.5">
      <c r="A93" s="103">
        <v>86</v>
      </c>
      <c r="B93" s="100" t="s">
        <v>97</v>
      </c>
      <c r="C93" s="96" t="str">
        <f>IF(Input!F105-Input!G105&gt;=0,"40","50")</f>
        <v>40</v>
      </c>
      <c r="D93" s="104" t="s">
        <v>98</v>
      </c>
      <c r="E93" s="100">
        <f>CONCATENATE(Input!B105)</f>
      </c>
      <c r="F93" s="96">
        <f>CONCATENATE(Input!$D$14)</f>
      </c>
      <c r="G93" s="96">
        <f>CONCATENATE(Input!$D$12)</f>
      </c>
      <c r="H93" s="96" t="str">
        <f>IF(INT(TEXT(Input!$D$5,"mm"))&gt;=10,CONCATENATE(RIGHT(TEXT(Input!$D$5,"yyyy")+543,2)+1&amp;"31000"),CONCATENATE(RIGHT(TEXT(Input!$D$5,"yyyy")+543,2)&amp;"31000"))</f>
        <v>4331000</v>
      </c>
      <c r="I93" s="100">
        <f t="shared" si="2"/>
      </c>
      <c r="J93" s="100">
        <f t="shared" si="3"/>
      </c>
      <c r="K93" s="122">
        <f>CONCATENATE(Input!J105)</f>
      </c>
      <c r="L93" s="101">
        <f>ABS(Input!F105-Input!G105)</f>
        <v>0</v>
      </c>
      <c r="M93" s="96" t="str">
        <f>CONCATENATE("FAC9=",Input!K105)</f>
        <v>FAC9=</v>
      </c>
      <c r="N93" s="103"/>
      <c r="O93" s="95"/>
      <c r="P93" s="95"/>
      <c r="Q93" s="99"/>
      <c r="R93" s="99"/>
      <c r="S93" s="99"/>
      <c r="T93" s="99"/>
      <c r="U93" s="103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5"/>
      <c r="AM93" s="99"/>
      <c r="AN93" s="99"/>
      <c r="AO93" s="99"/>
      <c r="AP93" s="82">
        <f>CONCATENATE(Input!D105)</f>
      </c>
      <c r="AQ93" s="82">
        <f>CONCATENATE(Input!E105)</f>
      </c>
    </row>
    <row r="94" spans="1:43" s="106" customFormat="1" ht="10.5">
      <c r="A94" s="99">
        <v>87</v>
      </c>
      <c r="B94" s="100" t="s">
        <v>97</v>
      </c>
      <c r="C94" s="96" t="str">
        <f>IF(Input!F106-Input!G106&gt;=0,"40","50")</f>
        <v>40</v>
      </c>
      <c r="D94" s="104" t="s">
        <v>98</v>
      </c>
      <c r="E94" s="100">
        <f>CONCATENATE(Input!B106)</f>
      </c>
      <c r="F94" s="96">
        <f>CONCATENATE(Input!$D$14)</f>
      </c>
      <c r="G94" s="96">
        <f>CONCATENATE(Input!$D$12)</f>
      </c>
      <c r="H94" s="96" t="str">
        <f>IF(INT(TEXT(Input!$D$5,"mm"))&gt;=10,CONCATENATE(RIGHT(TEXT(Input!$D$5,"yyyy")+543,2)+1&amp;"31000"),CONCATENATE(RIGHT(TEXT(Input!$D$5,"yyyy")+543,2)&amp;"31000"))</f>
        <v>4331000</v>
      </c>
      <c r="I94" s="100">
        <f t="shared" si="2"/>
      </c>
      <c r="J94" s="100">
        <f t="shared" si="3"/>
      </c>
      <c r="K94" s="122">
        <f>CONCATENATE(Input!J106)</f>
      </c>
      <c r="L94" s="101">
        <f>ABS(Input!F106-Input!G106)</f>
        <v>0</v>
      </c>
      <c r="M94" s="96" t="str">
        <f>CONCATENATE("FAC9=",Input!K106)</f>
        <v>FAC9=</v>
      </c>
      <c r="N94" s="103"/>
      <c r="O94" s="95"/>
      <c r="P94" s="95"/>
      <c r="Q94" s="99"/>
      <c r="R94" s="99"/>
      <c r="S94" s="99"/>
      <c r="T94" s="99"/>
      <c r="U94" s="103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5"/>
      <c r="AM94" s="99"/>
      <c r="AN94" s="99"/>
      <c r="AO94" s="99"/>
      <c r="AP94" s="82">
        <f>CONCATENATE(Input!D106)</f>
      </c>
      <c r="AQ94" s="82">
        <f>CONCATENATE(Input!E106)</f>
      </c>
    </row>
    <row r="95" spans="1:43" s="106" customFormat="1" ht="10.5">
      <c r="A95" s="103">
        <v>88</v>
      </c>
      <c r="B95" s="100" t="s">
        <v>97</v>
      </c>
      <c r="C95" s="96" t="str">
        <f>IF(Input!F107-Input!G107&gt;=0,"40","50")</f>
        <v>40</v>
      </c>
      <c r="D95" s="104" t="s">
        <v>98</v>
      </c>
      <c r="E95" s="100">
        <f>CONCATENATE(Input!B107)</f>
      </c>
      <c r="F95" s="96">
        <f>CONCATENATE(Input!$D$14)</f>
      </c>
      <c r="G95" s="96">
        <f>CONCATENATE(Input!$D$12)</f>
      </c>
      <c r="H95" s="96" t="str">
        <f>IF(INT(TEXT(Input!$D$5,"mm"))&gt;=10,CONCATENATE(RIGHT(TEXT(Input!$D$5,"yyyy")+543,2)+1&amp;"31000"),CONCATENATE(RIGHT(TEXT(Input!$D$5,"yyyy")+543,2)&amp;"31000"))</f>
        <v>4331000</v>
      </c>
      <c r="I95" s="100">
        <f t="shared" si="2"/>
      </c>
      <c r="J95" s="100">
        <f t="shared" si="3"/>
      </c>
      <c r="K95" s="122">
        <f>CONCATENATE(Input!J107)</f>
      </c>
      <c r="L95" s="101">
        <f>ABS(Input!F107-Input!G107)</f>
        <v>0</v>
      </c>
      <c r="M95" s="96" t="str">
        <f>CONCATENATE("FAC9=",Input!K107)</f>
        <v>FAC9=</v>
      </c>
      <c r="N95" s="103"/>
      <c r="O95" s="95"/>
      <c r="P95" s="95"/>
      <c r="Q95" s="99"/>
      <c r="R95" s="99"/>
      <c r="S95" s="99"/>
      <c r="T95" s="99"/>
      <c r="U95" s="103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5"/>
      <c r="AM95" s="99"/>
      <c r="AN95" s="99"/>
      <c r="AO95" s="99"/>
      <c r="AP95" s="82">
        <f>CONCATENATE(Input!D107)</f>
      </c>
      <c r="AQ95" s="82">
        <f>CONCATENATE(Input!E107)</f>
      </c>
    </row>
    <row r="96" spans="1:43" s="106" customFormat="1" ht="10.5">
      <c r="A96" s="103">
        <v>89</v>
      </c>
      <c r="B96" s="100" t="s">
        <v>97</v>
      </c>
      <c r="C96" s="96" t="str">
        <f>IF(Input!F108-Input!G108&gt;=0,"40","50")</f>
        <v>40</v>
      </c>
      <c r="D96" s="104" t="s">
        <v>98</v>
      </c>
      <c r="E96" s="100">
        <f>CONCATENATE(Input!B108)</f>
      </c>
      <c r="F96" s="96">
        <f>CONCATENATE(Input!$D$14)</f>
      </c>
      <c r="G96" s="96">
        <f>CONCATENATE(Input!$D$12)</f>
      </c>
      <c r="H96" s="96" t="str">
        <f>IF(INT(TEXT(Input!$D$5,"mm"))&gt;=10,CONCATENATE(RIGHT(TEXT(Input!$D$5,"yyyy")+543,2)+1&amp;"31000"),CONCATENATE(RIGHT(TEXT(Input!$D$5,"yyyy")+543,2)&amp;"31000"))</f>
        <v>4331000</v>
      </c>
      <c r="I96" s="100">
        <f t="shared" si="2"/>
      </c>
      <c r="J96" s="100">
        <f t="shared" si="3"/>
      </c>
      <c r="K96" s="122">
        <f>CONCATENATE(Input!J108)</f>
      </c>
      <c r="L96" s="101">
        <f>ABS(Input!F108-Input!G108)</f>
        <v>0</v>
      </c>
      <c r="M96" s="96" t="str">
        <f>CONCATENATE("FAC9=",Input!K108)</f>
        <v>FAC9=</v>
      </c>
      <c r="N96" s="103"/>
      <c r="O96" s="95"/>
      <c r="P96" s="95"/>
      <c r="Q96" s="99"/>
      <c r="R96" s="99"/>
      <c r="S96" s="99"/>
      <c r="T96" s="99"/>
      <c r="U96" s="103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5"/>
      <c r="AM96" s="99"/>
      <c r="AN96" s="99"/>
      <c r="AO96" s="99"/>
      <c r="AP96" s="82">
        <f>CONCATENATE(Input!D108)</f>
      </c>
      <c r="AQ96" s="82">
        <f>CONCATENATE(Input!E108)</f>
      </c>
    </row>
    <row r="97" spans="1:43" s="106" customFormat="1" ht="10.5">
      <c r="A97" s="99">
        <v>90</v>
      </c>
      <c r="B97" s="100" t="s">
        <v>97</v>
      </c>
      <c r="C97" s="96" t="str">
        <f>IF(Input!F109-Input!G109&gt;=0,"40","50")</f>
        <v>40</v>
      </c>
      <c r="D97" s="104" t="s">
        <v>98</v>
      </c>
      <c r="E97" s="100">
        <f>CONCATENATE(Input!B109)</f>
      </c>
      <c r="F97" s="96">
        <f>CONCATENATE(Input!$D$14)</f>
      </c>
      <c r="G97" s="96">
        <f>CONCATENATE(Input!$D$12)</f>
      </c>
      <c r="H97" s="96" t="str">
        <f>IF(INT(TEXT(Input!$D$5,"mm"))&gt;=10,CONCATENATE(RIGHT(TEXT(Input!$D$5,"yyyy")+543,2)+1&amp;"31000"),CONCATENATE(RIGHT(TEXT(Input!$D$5,"yyyy")+543,2)&amp;"31000"))</f>
        <v>4331000</v>
      </c>
      <c r="I97" s="100">
        <f t="shared" si="2"/>
      </c>
      <c r="J97" s="100">
        <f t="shared" si="3"/>
      </c>
      <c r="K97" s="122">
        <f>CONCATENATE(Input!J109)</f>
      </c>
      <c r="L97" s="101">
        <f>ABS(Input!F109-Input!G109)</f>
        <v>0</v>
      </c>
      <c r="M97" s="96" t="str">
        <f>CONCATENATE("FAC9=",Input!K109)</f>
        <v>FAC9=</v>
      </c>
      <c r="N97" s="103"/>
      <c r="O97" s="95"/>
      <c r="P97" s="95"/>
      <c r="Q97" s="99"/>
      <c r="R97" s="99"/>
      <c r="S97" s="99"/>
      <c r="T97" s="99"/>
      <c r="U97" s="103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5"/>
      <c r="AM97" s="99"/>
      <c r="AN97" s="99"/>
      <c r="AO97" s="99"/>
      <c r="AP97" s="82">
        <f>CONCATENATE(Input!D109)</f>
      </c>
      <c r="AQ97" s="82">
        <f>CONCATENATE(Input!E109)</f>
      </c>
    </row>
    <row r="98" spans="1:43" s="106" customFormat="1" ht="10.5">
      <c r="A98" s="103">
        <v>91</v>
      </c>
      <c r="B98" s="100" t="s">
        <v>97</v>
      </c>
      <c r="C98" s="96" t="str">
        <f>IF(Input!F110-Input!G110&gt;=0,"40","50")</f>
        <v>40</v>
      </c>
      <c r="D98" s="104" t="s">
        <v>98</v>
      </c>
      <c r="E98" s="100">
        <f>CONCATENATE(Input!B110)</f>
      </c>
      <c r="F98" s="96">
        <f>CONCATENATE(Input!$D$14)</f>
      </c>
      <c r="G98" s="96">
        <f>CONCATENATE(Input!$D$12)</f>
      </c>
      <c r="H98" s="96" t="str">
        <f>IF(INT(TEXT(Input!$D$5,"mm"))&gt;=10,CONCATENATE(RIGHT(TEXT(Input!$D$5,"yyyy")+543,2)+1&amp;"31000"),CONCATENATE(RIGHT(TEXT(Input!$D$5,"yyyy")+543,2)&amp;"31000"))</f>
        <v>4331000</v>
      </c>
      <c r="I98" s="100">
        <f t="shared" si="2"/>
      </c>
      <c r="J98" s="100">
        <f t="shared" si="3"/>
      </c>
      <c r="K98" s="122">
        <f>CONCATENATE(Input!J110)</f>
      </c>
      <c r="L98" s="101">
        <f>ABS(Input!F110-Input!G110)</f>
        <v>0</v>
      </c>
      <c r="M98" s="96" t="str">
        <f>CONCATENATE("FAC9=",Input!K110)</f>
        <v>FAC9=</v>
      </c>
      <c r="N98" s="103"/>
      <c r="O98" s="95"/>
      <c r="P98" s="95"/>
      <c r="Q98" s="99"/>
      <c r="R98" s="99"/>
      <c r="S98" s="99"/>
      <c r="T98" s="99"/>
      <c r="U98" s="103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5"/>
      <c r="AM98" s="99"/>
      <c r="AN98" s="99"/>
      <c r="AO98" s="99"/>
      <c r="AP98" s="82">
        <f>CONCATENATE(Input!D110)</f>
      </c>
      <c r="AQ98" s="82">
        <f>CONCATENATE(Input!E110)</f>
      </c>
    </row>
    <row r="99" spans="1:43" s="106" customFormat="1" ht="10.5">
      <c r="A99" s="103">
        <v>92</v>
      </c>
      <c r="B99" s="100" t="s">
        <v>97</v>
      </c>
      <c r="C99" s="96" t="str">
        <f>IF(Input!F111-Input!G111&gt;=0,"40","50")</f>
        <v>40</v>
      </c>
      <c r="D99" s="104" t="s">
        <v>98</v>
      </c>
      <c r="E99" s="100">
        <f>CONCATENATE(Input!B111)</f>
      </c>
      <c r="F99" s="96">
        <f>CONCATENATE(Input!$D$14)</f>
      </c>
      <c r="G99" s="96">
        <f>CONCATENATE(Input!$D$12)</f>
      </c>
      <c r="H99" s="96" t="str">
        <f>IF(INT(TEXT(Input!$D$5,"mm"))&gt;=10,CONCATENATE(RIGHT(TEXT(Input!$D$5,"yyyy")+543,2)+1&amp;"31000"),CONCATENATE(RIGHT(TEXT(Input!$D$5,"yyyy")+543,2)&amp;"31000"))</f>
        <v>4331000</v>
      </c>
      <c r="I99" s="100">
        <f t="shared" si="2"/>
      </c>
      <c r="J99" s="100">
        <f t="shared" si="3"/>
      </c>
      <c r="K99" s="122">
        <f>CONCATENATE(Input!J111)</f>
      </c>
      <c r="L99" s="101">
        <f>ABS(Input!F111-Input!G111)</f>
        <v>0</v>
      </c>
      <c r="M99" s="96" t="str">
        <f>CONCATENATE("FAC9=",Input!K111)</f>
        <v>FAC9=</v>
      </c>
      <c r="N99" s="103"/>
      <c r="O99" s="95"/>
      <c r="P99" s="95"/>
      <c r="Q99" s="99"/>
      <c r="R99" s="99"/>
      <c r="S99" s="99"/>
      <c r="T99" s="99"/>
      <c r="U99" s="103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5"/>
      <c r="AM99" s="99"/>
      <c r="AN99" s="99"/>
      <c r="AO99" s="99"/>
      <c r="AP99" s="82">
        <f>CONCATENATE(Input!D111)</f>
      </c>
      <c r="AQ99" s="82">
        <f>CONCATENATE(Input!E111)</f>
      </c>
    </row>
    <row r="100" spans="1:43" s="106" customFormat="1" ht="10.5">
      <c r="A100" s="99">
        <v>93</v>
      </c>
      <c r="B100" s="100" t="s">
        <v>97</v>
      </c>
      <c r="C100" s="96" t="str">
        <f>IF(Input!F112-Input!G112&gt;=0,"40","50")</f>
        <v>40</v>
      </c>
      <c r="D100" s="104" t="s">
        <v>98</v>
      </c>
      <c r="E100" s="100">
        <f>CONCATENATE(Input!B112)</f>
      </c>
      <c r="F100" s="96">
        <f>CONCATENATE(Input!$D$14)</f>
      </c>
      <c r="G100" s="96">
        <f>CONCATENATE(Input!$D$12)</f>
      </c>
      <c r="H100" s="96" t="str">
        <f>IF(INT(TEXT(Input!$D$5,"mm"))&gt;=10,CONCATENATE(RIGHT(TEXT(Input!$D$5,"yyyy")+543,2)+1&amp;"31000"),CONCATENATE(RIGHT(TEXT(Input!$D$5,"yyyy")+543,2)&amp;"31000"))</f>
        <v>4331000</v>
      </c>
      <c r="I100" s="100">
        <f t="shared" si="2"/>
      </c>
      <c r="J100" s="100">
        <f t="shared" si="3"/>
      </c>
      <c r="K100" s="122">
        <f>CONCATENATE(Input!J112)</f>
      </c>
      <c r="L100" s="101">
        <f>ABS(Input!F112-Input!G112)</f>
        <v>0</v>
      </c>
      <c r="M100" s="96" t="str">
        <f>CONCATENATE("FAC9=",Input!K112)</f>
        <v>FAC9=</v>
      </c>
      <c r="N100" s="103"/>
      <c r="O100" s="95"/>
      <c r="P100" s="95"/>
      <c r="Q100" s="99"/>
      <c r="R100" s="99"/>
      <c r="S100" s="99"/>
      <c r="T100" s="99"/>
      <c r="U100" s="103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5"/>
      <c r="AM100" s="99"/>
      <c r="AN100" s="99"/>
      <c r="AO100" s="99"/>
      <c r="AP100" s="82">
        <f>CONCATENATE(Input!D112)</f>
      </c>
      <c r="AQ100" s="82">
        <f>CONCATENATE(Input!E112)</f>
      </c>
    </row>
    <row r="101" spans="1:43" s="106" customFormat="1" ht="10.5">
      <c r="A101" s="103">
        <v>94</v>
      </c>
      <c r="B101" s="100" t="s">
        <v>97</v>
      </c>
      <c r="C101" s="96" t="str">
        <f>IF(Input!F113-Input!G113&gt;=0,"40","50")</f>
        <v>40</v>
      </c>
      <c r="D101" s="104" t="s">
        <v>98</v>
      </c>
      <c r="E101" s="100">
        <f>CONCATENATE(Input!B113)</f>
      </c>
      <c r="F101" s="96">
        <f>CONCATENATE(Input!$D$14)</f>
      </c>
      <c r="G101" s="96">
        <f>CONCATENATE(Input!$D$12)</f>
      </c>
      <c r="H101" s="96" t="str">
        <f>IF(INT(TEXT(Input!$D$5,"mm"))&gt;=10,CONCATENATE(RIGHT(TEXT(Input!$D$5,"yyyy")+543,2)+1&amp;"31000"),CONCATENATE(RIGHT(TEXT(Input!$D$5,"yyyy")+543,2)&amp;"31000"))</f>
        <v>4331000</v>
      </c>
      <c r="I101" s="100">
        <f t="shared" si="2"/>
      </c>
      <c r="J101" s="100">
        <f t="shared" si="3"/>
      </c>
      <c r="K101" s="122">
        <f>CONCATENATE(Input!J113)</f>
      </c>
      <c r="L101" s="101">
        <f>ABS(Input!F113-Input!G113)</f>
        <v>0</v>
      </c>
      <c r="M101" s="96" t="str">
        <f>CONCATENATE("FAC9=",Input!K113)</f>
        <v>FAC9=</v>
      </c>
      <c r="N101" s="103"/>
      <c r="O101" s="95"/>
      <c r="P101" s="95"/>
      <c r="Q101" s="99"/>
      <c r="R101" s="99"/>
      <c r="S101" s="99"/>
      <c r="T101" s="99"/>
      <c r="U101" s="103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5"/>
      <c r="AM101" s="99"/>
      <c r="AN101" s="99"/>
      <c r="AO101" s="99"/>
      <c r="AP101" s="82">
        <f>CONCATENATE(Input!D113)</f>
      </c>
      <c r="AQ101" s="82">
        <f>CONCATENATE(Input!E113)</f>
      </c>
    </row>
    <row r="102" spans="1:43" s="106" customFormat="1" ht="10.5">
      <c r="A102" s="103">
        <v>95</v>
      </c>
      <c r="B102" s="100" t="s">
        <v>97</v>
      </c>
      <c r="C102" s="96" t="str">
        <f>IF(Input!F114-Input!G114&gt;=0,"40","50")</f>
        <v>40</v>
      </c>
      <c r="D102" s="104" t="s">
        <v>98</v>
      </c>
      <c r="E102" s="100">
        <f>CONCATENATE(Input!B114)</f>
      </c>
      <c r="F102" s="96">
        <f>CONCATENATE(Input!$D$14)</f>
      </c>
      <c r="G102" s="96">
        <f>CONCATENATE(Input!$D$12)</f>
      </c>
      <c r="H102" s="96" t="str">
        <f>IF(INT(TEXT(Input!$D$5,"mm"))&gt;=10,CONCATENATE(RIGHT(TEXT(Input!$D$5,"yyyy")+543,2)+1&amp;"31000"),CONCATENATE(RIGHT(TEXT(Input!$D$5,"yyyy")+543,2)&amp;"31000"))</f>
        <v>4331000</v>
      </c>
      <c r="I102" s="100">
        <f t="shared" si="2"/>
      </c>
      <c r="J102" s="100">
        <f t="shared" si="3"/>
      </c>
      <c r="K102" s="122">
        <f>CONCATENATE(Input!J114)</f>
      </c>
      <c r="L102" s="101">
        <f>ABS(Input!F114-Input!G114)</f>
        <v>0</v>
      </c>
      <c r="M102" s="96" t="str">
        <f>CONCATENATE("FAC9=",Input!K114)</f>
        <v>FAC9=</v>
      </c>
      <c r="N102" s="103"/>
      <c r="O102" s="95"/>
      <c r="P102" s="95"/>
      <c r="Q102" s="99"/>
      <c r="R102" s="99"/>
      <c r="S102" s="99"/>
      <c r="T102" s="99"/>
      <c r="U102" s="103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5"/>
      <c r="AM102" s="99"/>
      <c r="AN102" s="99"/>
      <c r="AO102" s="99"/>
      <c r="AP102" s="82">
        <f>CONCATENATE(Input!D114)</f>
      </c>
      <c r="AQ102" s="82">
        <f>CONCATENATE(Input!E114)</f>
      </c>
    </row>
    <row r="103" spans="1:43" s="106" customFormat="1" ht="10.5">
      <c r="A103" s="99">
        <v>96</v>
      </c>
      <c r="B103" s="100" t="s">
        <v>97</v>
      </c>
      <c r="C103" s="96" t="str">
        <f>IF(Input!F115-Input!G115&gt;=0,"40","50")</f>
        <v>40</v>
      </c>
      <c r="D103" s="104" t="s">
        <v>98</v>
      </c>
      <c r="E103" s="100">
        <f>CONCATENATE(Input!B115)</f>
      </c>
      <c r="F103" s="96">
        <f>CONCATENATE(Input!$D$14)</f>
      </c>
      <c r="G103" s="96">
        <f>CONCATENATE(Input!$D$12)</f>
      </c>
      <c r="H103" s="96" t="str">
        <f>IF(INT(TEXT(Input!$D$5,"mm"))&gt;=10,CONCATENATE(RIGHT(TEXT(Input!$D$5,"yyyy")+543,2)+1&amp;"31000"),CONCATENATE(RIGHT(TEXT(Input!$D$5,"yyyy")+543,2)&amp;"31000"))</f>
        <v>4331000</v>
      </c>
      <c r="I103" s="100">
        <f t="shared" si="2"/>
      </c>
      <c r="J103" s="100">
        <f t="shared" si="3"/>
      </c>
      <c r="K103" s="122">
        <f>CONCATENATE(Input!J115)</f>
      </c>
      <c r="L103" s="101">
        <f>ABS(Input!F115-Input!G115)</f>
        <v>0</v>
      </c>
      <c r="M103" s="96" t="str">
        <f>CONCATENATE("FAC9=",Input!K115)</f>
        <v>FAC9=</v>
      </c>
      <c r="N103" s="103"/>
      <c r="O103" s="95"/>
      <c r="P103" s="95"/>
      <c r="Q103" s="99"/>
      <c r="R103" s="99"/>
      <c r="S103" s="99"/>
      <c r="T103" s="99"/>
      <c r="U103" s="103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5"/>
      <c r="AM103" s="99"/>
      <c r="AN103" s="99"/>
      <c r="AO103" s="99"/>
      <c r="AP103" s="82">
        <f>CONCATENATE(Input!D115)</f>
      </c>
      <c r="AQ103" s="82">
        <f>CONCATENATE(Input!E115)</f>
      </c>
    </row>
    <row r="104" spans="1:43" s="106" customFormat="1" ht="10.5">
      <c r="A104" s="103">
        <v>97</v>
      </c>
      <c r="B104" s="100" t="s">
        <v>97</v>
      </c>
      <c r="C104" s="96" t="str">
        <f>IF(Input!F116-Input!G116&gt;=0,"40","50")</f>
        <v>40</v>
      </c>
      <c r="D104" s="104" t="s">
        <v>98</v>
      </c>
      <c r="E104" s="100">
        <f>CONCATENATE(Input!B116)</f>
      </c>
      <c r="F104" s="96">
        <f>CONCATENATE(Input!$D$14)</f>
      </c>
      <c r="G104" s="96">
        <f>CONCATENATE(Input!$D$12)</f>
      </c>
      <c r="H104" s="96" t="str">
        <f>IF(INT(TEXT(Input!$D$5,"mm"))&gt;=10,CONCATENATE(RIGHT(TEXT(Input!$D$5,"yyyy")+543,2)+1&amp;"31000"),CONCATENATE(RIGHT(TEXT(Input!$D$5,"yyyy")+543,2)&amp;"31000"))</f>
        <v>4331000</v>
      </c>
      <c r="I104" s="100">
        <f t="shared" si="2"/>
      </c>
      <c r="J104" s="100">
        <f t="shared" si="3"/>
      </c>
      <c r="K104" s="122">
        <f>CONCATENATE(Input!J116)</f>
      </c>
      <c r="L104" s="101">
        <f>ABS(Input!F116-Input!G116)</f>
        <v>0</v>
      </c>
      <c r="M104" s="96" t="str">
        <f>CONCATENATE("FAC9=",Input!K116)</f>
        <v>FAC9=</v>
      </c>
      <c r="N104" s="103"/>
      <c r="O104" s="95"/>
      <c r="P104" s="95"/>
      <c r="Q104" s="99"/>
      <c r="R104" s="99"/>
      <c r="S104" s="99"/>
      <c r="T104" s="99"/>
      <c r="U104" s="103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5"/>
      <c r="AM104" s="99"/>
      <c r="AN104" s="99"/>
      <c r="AO104" s="99"/>
      <c r="AP104" s="82">
        <f>CONCATENATE(Input!D116)</f>
      </c>
      <c r="AQ104" s="82">
        <f>CONCATENATE(Input!E116)</f>
      </c>
    </row>
    <row r="105" spans="1:43" s="106" customFormat="1" ht="10.5">
      <c r="A105" s="103">
        <v>98</v>
      </c>
      <c r="B105" s="100" t="s">
        <v>97</v>
      </c>
      <c r="C105" s="96" t="str">
        <f>IF(Input!F117-Input!G117&gt;=0,"40","50")</f>
        <v>40</v>
      </c>
      <c r="D105" s="104" t="s">
        <v>98</v>
      </c>
      <c r="E105" s="100">
        <f>CONCATENATE(Input!B117)</f>
      </c>
      <c r="F105" s="96">
        <f>CONCATENATE(Input!$D$14)</f>
      </c>
      <c r="G105" s="96">
        <f>CONCATENATE(Input!$D$12)</f>
      </c>
      <c r="H105" s="96" t="str">
        <f>IF(INT(TEXT(Input!$D$5,"mm"))&gt;=10,CONCATENATE(RIGHT(TEXT(Input!$D$5,"yyyy")+543,2)+1&amp;"31000"),CONCATENATE(RIGHT(TEXT(Input!$D$5,"yyyy")+543,2)&amp;"31000"))</f>
        <v>4331000</v>
      </c>
      <c r="I105" s="100">
        <f t="shared" si="2"/>
      </c>
      <c r="J105" s="100">
        <f t="shared" si="3"/>
      </c>
      <c r="K105" s="122">
        <f>CONCATENATE(Input!J117)</f>
      </c>
      <c r="L105" s="101">
        <f>ABS(Input!F117-Input!G117)</f>
        <v>0</v>
      </c>
      <c r="M105" s="96" t="str">
        <f>CONCATENATE("FAC9=",Input!K117)</f>
        <v>FAC9=</v>
      </c>
      <c r="N105" s="103"/>
      <c r="O105" s="95"/>
      <c r="P105" s="95"/>
      <c r="Q105" s="99"/>
      <c r="R105" s="99"/>
      <c r="S105" s="99"/>
      <c r="T105" s="99"/>
      <c r="U105" s="103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5"/>
      <c r="AM105" s="99"/>
      <c r="AN105" s="99"/>
      <c r="AO105" s="99"/>
      <c r="AP105" s="82">
        <f>CONCATENATE(Input!D117)</f>
      </c>
      <c r="AQ105" s="82">
        <f>CONCATENATE(Input!E117)</f>
      </c>
    </row>
    <row r="106" spans="1:43" s="106" customFormat="1" ht="10.5">
      <c r="A106" s="99">
        <v>99</v>
      </c>
      <c r="B106" s="100" t="s">
        <v>97</v>
      </c>
      <c r="C106" s="96" t="str">
        <f>IF(Input!F118-Input!G118&gt;=0,"40","50")</f>
        <v>40</v>
      </c>
      <c r="D106" s="104" t="s">
        <v>98</v>
      </c>
      <c r="E106" s="100">
        <f>CONCATENATE(Input!B118)</f>
      </c>
      <c r="F106" s="96">
        <f>CONCATENATE(Input!$D$14)</f>
      </c>
      <c r="G106" s="96">
        <f>CONCATENATE(Input!$D$12)</f>
      </c>
      <c r="H106" s="96" t="str">
        <f>IF(INT(TEXT(Input!$D$5,"mm"))&gt;=10,CONCATENATE(RIGHT(TEXT(Input!$D$5,"yyyy")+543,2)+1&amp;"31000"),CONCATENATE(RIGHT(TEXT(Input!$D$5,"yyyy")+543,2)&amp;"31000"))</f>
        <v>4331000</v>
      </c>
      <c r="I106" s="100">
        <f t="shared" si="2"/>
      </c>
      <c r="J106" s="100">
        <f t="shared" si="3"/>
      </c>
      <c r="K106" s="122">
        <f>CONCATENATE(Input!J118)</f>
      </c>
      <c r="L106" s="101">
        <f>ABS(Input!F118-Input!G118)</f>
        <v>0</v>
      </c>
      <c r="M106" s="96" t="str">
        <f>CONCATENATE("FAC9=",Input!K118)</f>
        <v>FAC9=</v>
      </c>
      <c r="N106" s="103"/>
      <c r="O106" s="95"/>
      <c r="P106" s="95"/>
      <c r="Q106" s="99"/>
      <c r="R106" s="99"/>
      <c r="S106" s="99"/>
      <c r="T106" s="99"/>
      <c r="U106" s="103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5"/>
      <c r="AM106" s="99"/>
      <c r="AN106" s="99"/>
      <c r="AO106" s="99"/>
      <c r="AP106" s="82">
        <f>CONCATENATE(Input!D118)</f>
      </c>
      <c r="AQ106" s="82">
        <f>CONCATENATE(Input!E118)</f>
      </c>
    </row>
    <row r="107" spans="1:43" s="110" customFormat="1" ht="10.5">
      <c r="A107" s="107">
        <v>100</v>
      </c>
      <c r="B107" s="108" t="s">
        <v>97</v>
      </c>
      <c r="C107" s="96" t="str">
        <f>IF(Input!F119-Input!G119&gt;=0,"40","50")</f>
        <v>40</v>
      </c>
      <c r="D107" s="108" t="s">
        <v>98</v>
      </c>
      <c r="E107" s="108">
        <f>CONCATENATE(Input!B119)</f>
      </c>
      <c r="F107" s="96">
        <f>CONCATENATE(Input!$D$14)</f>
      </c>
      <c r="G107" s="96">
        <f>CONCATENATE(Input!$D$12)</f>
      </c>
      <c r="H107" s="96" t="str">
        <f>IF(INT(TEXT(Input!$D$5,"mm"))&gt;=10,CONCATENATE(RIGHT(TEXT(Input!$D$5,"yyyy")+543,2)+1&amp;"31000"),CONCATENATE(RIGHT(TEXT(Input!$D$5,"yyyy")+543,2)&amp;"31000"))</f>
        <v>4331000</v>
      </c>
      <c r="I107" s="108">
        <f t="shared" si="2"/>
      </c>
      <c r="J107" s="108">
        <f t="shared" si="3"/>
      </c>
      <c r="K107" s="122">
        <f>CONCATENATE(Input!J119)</f>
      </c>
      <c r="L107" s="109">
        <f>ABS(Input!F119-Input!G119)</f>
        <v>0</v>
      </c>
      <c r="M107" s="96" t="str">
        <f>CONCATENATE("FAC9=",Input!K119)</f>
        <v>FAC9=</v>
      </c>
      <c r="N107" s="107"/>
      <c r="O107" s="95"/>
      <c r="P107" s="95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95"/>
      <c r="AM107" s="107"/>
      <c r="AN107" s="107"/>
      <c r="AO107" s="107"/>
      <c r="AP107" s="82">
        <f>CONCATENATE(Input!D119)</f>
      </c>
      <c r="AQ107" s="82">
        <f>CONCATENATE(Input!E119)</f>
      </c>
    </row>
    <row r="108" spans="1:43" s="106" customFormat="1" ht="10.5">
      <c r="A108" s="103">
        <v>101</v>
      </c>
      <c r="B108" s="104" t="s">
        <v>97</v>
      </c>
      <c r="C108" s="96" t="str">
        <f>IF(Input!F120-Input!G120&gt;=0,"40","50")</f>
        <v>40</v>
      </c>
      <c r="D108" s="104" t="s">
        <v>98</v>
      </c>
      <c r="E108" s="104">
        <f>CONCATENATE(Input!B120)</f>
      </c>
      <c r="F108" s="96">
        <f>CONCATENATE(Input!$D$14)</f>
      </c>
      <c r="G108" s="96">
        <f>CONCATENATE(Input!$D$12)</f>
      </c>
      <c r="H108" s="96" t="str">
        <f>IF(INT(TEXT(Input!$D$5,"mm"))&gt;=10,CONCATENATE(RIGHT(TEXT(Input!$D$5,"yyyy")+543,2)+1&amp;"31000"),CONCATENATE(RIGHT(TEXT(Input!$D$5,"yyyy")+543,2)&amp;"31000"))</f>
        <v>4331000</v>
      </c>
      <c r="I108" s="104">
        <f t="shared" si="2"/>
      </c>
      <c r="J108" s="104">
        <f t="shared" si="3"/>
      </c>
      <c r="K108" s="122">
        <f>CONCATENATE(Input!J120)</f>
      </c>
      <c r="L108" s="111">
        <f>ABS(Input!F120-Input!G120)</f>
        <v>0</v>
      </c>
      <c r="M108" s="96" t="str">
        <f>CONCATENATE("FAC9=",Input!K120)</f>
        <v>FAC9=</v>
      </c>
      <c r="N108" s="103"/>
      <c r="O108" s="95"/>
      <c r="P108" s="95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95"/>
      <c r="AM108" s="103"/>
      <c r="AN108" s="103"/>
      <c r="AO108" s="103"/>
      <c r="AP108" s="82">
        <f>CONCATENATE(Input!D120)</f>
      </c>
      <c r="AQ108" s="82">
        <f>CONCATENATE(Input!E120)</f>
      </c>
    </row>
    <row r="109" spans="1:43" s="106" customFormat="1" ht="10.5">
      <c r="A109" s="99">
        <v>102</v>
      </c>
      <c r="B109" s="100" t="s">
        <v>97</v>
      </c>
      <c r="C109" s="96" t="str">
        <f>IF(Input!F121-Input!G121&gt;=0,"40","50")</f>
        <v>40</v>
      </c>
      <c r="D109" s="104" t="s">
        <v>98</v>
      </c>
      <c r="E109" s="100">
        <f>CONCATENATE(Input!B121)</f>
      </c>
      <c r="F109" s="96">
        <f>CONCATENATE(Input!$D$14)</f>
      </c>
      <c r="G109" s="96">
        <f>CONCATENATE(Input!$D$12)</f>
      </c>
      <c r="H109" s="96" t="str">
        <f>IF(INT(TEXT(Input!$D$5,"mm"))&gt;=10,CONCATENATE(RIGHT(TEXT(Input!$D$5,"yyyy")+543,2)+1&amp;"31000"),CONCATENATE(RIGHT(TEXT(Input!$D$5,"yyyy")+543,2)&amp;"31000"))</f>
        <v>4331000</v>
      </c>
      <c r="I109" s="100">
        <f t="shared" si="2"/>
      </c>
      <c r="J109" s="100">
        <f t="shared" si="3"/>
      </c>
      <c r="K109" s="122">
        <f>CONCATENATE(Input!J121)</f>
      </c>
      <c r="L109" s="101">
        <f>ABS(Input!F121-Input!G121)</f>
        <v>0</v>
      </c>
      <c r="M109" s="96" t="str">
        <f>CONCATENATE("FAC9=",Input!K121)</f>
        <v>FAC9=</v>
      </c>
      <c r="N109" s="103"/>
      <c r="O109" s="95"/>
      <c r="P109" s="95"/>
      <c r="Q109" s="99"/>
      <c r="R109" s="103"/>
      <c r="S109" s="99"/>
      <c r="T109" s="99"/>
      <c r="U109" s="103"/>
      <c r="V109" s="99"/>
      <c r="W109" s="99"/>
      <c r="X109" s="99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95"/>
      <c r="AM109" s="103"/>
      <c r="AN109" s="103"/>
      <c r="AO109" s="99"/>
      <c r="AP109" s="82">
        <f>CONCATENATE(Input!D121)</f>
      </c>
      <c r="AQ109" s="82">
        <f>CONCATENATE(Input!E121)</f>
      </c>
    </row>
    <row r="110" spans="1:43" s="106" customFormat="1" ht="10.5">
      <c r="A110" s="103">
        <v>103</v>
      </c>
      <c r="B110" s="100" t="s">
        <v>97</v>
      </c>
      <c r="C110" s="96" t="str">
        <f>IF(Input!F122-Input!G122&gt;=0,"40","50")</f>
        <v>40</v>
      </c>
      <c r="D110" s="104" t="s">
        <v>98</v>
      </c>
      <c r="E110" s="100">
        <f>CONCATENATE(Input!B122)</f>
      </c>
      <c r="F110" s="96">
        <f>CONCATENATE(Input!$D$14)</f>
      </c>
      <c r="G110" s="96">
        <f>CONCATENATE(Input!$D$12)</f>
      </c>
      <c r="H110" s="96" t="str">
        <f>IF(INT(TEXT(Input!$D$5,"mm"))&gt;=10,CONCATENATE(RIGHT(TEXT(Input!$D$5,"yyyy")+543,2)+1&amp;"31000"),CONCATENATE(RIGHT(TEXT(Input!$D$5,"yyyy")+543,2)&amp;"31000"))</f>
        <v>4331000</v>
      </c>
      <c r="I110" s="100">
        <f t="shared" si="2"/>
      </c>
      <c r="J110" s="100">
        <f t="shared" si="3"/>
      </c>
      <c r="K110" s="122">
        <f>CONCATENATE(Input!J122)</f>
      </c>
      <c r="L110" s="101">
        <f>ABS(Input!F122-Input!G122)</f>
        <v>0</v>
      </c>
      <c r="M110" s="96" t="str">
        <f>CONCATENATE("FAC9=",Input!K122)</f>
        <v>FAC9=</v>
      </c>
      <c r="N110" s="99"/>
      <c r="O110" s="95"/>
      <c r="P110" s="95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5"/>
      <c r="AM110" s="99"/>
      <c r="AN110" s="99"/>
      <c r="AO110" s="99"/>
      <c r="AP110" s="82">
        <f>CONCATENATE(Input!D122)</f>
      </c>
      <c r="AQ110" s="82">
        <f>CONCATENATE(Input!E122)</f>
      </c>
    </row>
    <row r="111" spans="1:43" s="106" customFormat="1" ht="10.5">
      <c r="A111" s="103">
        <v>104</v>
      </c>
      <c r="B111" s="100" t="s">
        <v>97</v>
      </c>
      <c r="C111" s="96" t="str">
        <f>IF(Input!F123-Input!G123&gt;=0,"40","50")</f>
        <v>40</v>
      </c>
      <c r="D111" s="104" t="s">
        <v>98</v>
      </c>
      <c r="E111" s="100">
        <f>CONCATENATE(Input!B123)</f>
      </c>
      <c r="F111" s="96">
        <f>CONCATENATE(Input!$D$14)</f>
      </c>
      <c r="G111" s="96">
        <f>CONCATENATE(Input!$D$12)</f>
      </c>
      <c r="H111" s="96" t="str">
        <f>IF(INT(TEXT(Input!$D$5,"mm"))&gt;=10,CONCATENATE(RIGHT(TEXT(Input!$D$5,"yyyy")+543,2)+1&amp;"31000"),CONCATENATE(RIGHT(TEXT(Input!$D$5,"yyyy")+543,2)&amp;"31000"))</f>
        <v>4331000</v>
      </c>
      <c r="I111" s="100">
        <f t="shared" si="2"/>
      </c>
      <c r="J111" s="100">
        <f t="shared" si="3"/>
      </c>
      <c r="K111" s="122">
        <f>CONCATENATE(Input!J123)</f>
      </c>
      <c r="L111" s="101">
        <f>ABS(Input!F123-Input!G123)</f>
        <v>0</v>
      </c>
      <c r="M111" s="96" t="str">
        <f>CONCATENATE("FAC9=",Input!K123)</f>
        <v>FAC9=</v>
      </c>
      <c r="N111" s="99"/>
      <c r="O111" s="95"/>
      <c r="P111" s="95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5"/>
      <c r="AM111" s="99"/>
      <c r="AN111" s="99"/>
      <c r="AO111" s="99"/>
      <c r="AP111" s="82">
        <f>CONCATENATE(Input!D123)</f>
      </c>
      <c r="AQ111" s="82">
        <f>CONCATENATE(Input!E123)</f>
      </c>
    </row>
    <row r="112" spans="1:43" s="106" customFormat="1" ht="10.5">
      <c r="A112" s="99">
        <v>105</v>
      </c>
      <c r="B112" s="100" t="s">
        <v>97</v>
      </c>
      <c r="C112" s="96" t="str">
        <f>IF(Input!F124-Input!G124&gt;=0,"40","50")</f>
        <v>40</v>
      </c>
      <c r="D112" s="104" t="s">
        <v>98</v>
      </c>
      <c r="E112" s="100">
        <f>CONCATENATE(Input!B124)</f>
      </c>
      <c r="F112" s="96">
        <f>CONCATENATE(Input!$D$14)</f>
      </c>
      <c r="G112" s="96">
        <f>CONCATENATE(Input!$D$12)</f>
      </c>
      <c r="H112" s="96" t="str">
        <f>IF(INT(TEXT(Input!$D$5,"mm"))&gt;=10,CONCATENATE(RIGHT(TEXT(Input!$D$5,"yyyy")+543,2)+1&amp;"31000"),CONCATENATE(RIGHT(TEXT(Input!$D$5,"yyyy")+543,2)&amp;"31000"))</f>
        <v>4331000</v>
      </c>
      <c r="I112" s="100">
        <f t="shared" si="2"/>
      </c>
      <c r="J112" s="100">
        <f t="shared" si="3"/>
      </c>
      <c r="K112" s="122">
        <f>CONCATENATE(Input!J124)</f>
      </c>
      <c r="L112" s="101">
        <f>ABS(Input!F124-Input!G124)</f>
        <v>0</v>
      </c>
      <c r="M112" s="96" t="str">
        <f>CONCATENATE("FAC9=",Input!K124)</f>
        <v>FAC9=</v>
      </c>
      <c r="N112" s="99"/>
      <c r="O112" s="95"/>
      <c r="P112" s="95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5"/>
      <c r="AM112" s="99"/>
      <c r="AN112" s="99"/>
      <c r="AO112" s="99"/>
      <c r="AP112" s="82">
        <f>CONCATENATE(Input!D124)</f>
      </c>
      <c r="AQ112" s="82">
        <f>CONCATENATE(Input!E124)</f>
      </c>
    </row>
    <row r="113" spans="1:43" s="106" customFormat="1" ht="10.5">
      <c r="A113" s="103">
        <v>106</v>
      </c>
      <c r="B113" s="100" t="s">
        <v>97</v>
      </c>
      <c r="C113" s="96" t="str">
        <f>IF(Input!F125-Input!G125&gt;=0,"40","50")</f>
        <v>40</v>
      </c>
      <c r="D113" s="104" t="s">
        <v>98</v>
      </c>
      <c r="E113" s="100">
        <f>CONCATENATE(Input!B125)</f>
      </c>
      <c r="F113" s="96">
        <f>CONCATENATE(Input!$D$14)</f>
      </c>
      <c r="G113" s="96">
        <f>CONCATENATE(Input!$D$12)</f>
      </c>
      <c r="H113" s="96" t="str">
        <f>IF(INT(TEXT(Input!$D$5,"mm"))&gt;=10,CONCATENATE(RIGHT(TEXT(Input!$D$5,"yyyy")+543,2)+1&amp;"31000"),CONCATENATE(RIGHT(TEXT(Input!$D$5,"yyyy")+543,2)&amp;"31000"))</f>
        <v>4331000</v>
      </c>
      <c r="I113" s="100">
        <f t="shared" si="2"/>
      </c>
      <c r="J113" s="100">
        <f t="shared" si="3"/>
      </c>
      <c r="K113" s="122">
        <f>CONCATENATE(Input!J125)</f>
      </c>
      <c r="L113" s="101">
        <f>ABS(Input!F125-Input!G125)</f>
        <v>0</v>
      </c>
      <c r="M113" s="96" t="str">
        <f>CONCATENATE("FAC9=",Input!K125)</f>
        <v>FAC9=</v>
      </c>
      <c r="N113" s="99"/>
      <c r="O113" s="95"/>
      <c r="P113" s="95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5"/>
      <c r="AM113" s="99"/>
      <c r="AN113" s="99"/>
      <c r="AO113" s="99"/>
      <c r="AP113" s="82">
        <f>CONCATENATE(Input!D125)</f>
      </c>
      <c r="AQ113" s="82">
        <f>CONCATENATE(Input!E125)</f>
      </c>
    </row>
    <row r="114" spans="1:43" s="106" customFormat="1" ht="10.5">
      <c r="A114" s="103">
        <v>107</v>
      </c>
      <c r="B114" s="100" t="s">
        <v>97</v>
      </c>
      <c r="C114" s="96" t="str">
        <f>IF(Input!F126-Input!G126&gt;=0,"40","50")</f>
        <v>40</v>
      </c>
      <c r="D114" s="104" t="s">
        <v>98</v>
      </c>
      <c r="E114" s="100">
        <f>CONCATENATE(Input!B126)</f>
      </c>
      <c r="F114" s="96">
        <f>CONCATENATE(Input!$D$14)</f>
      </c>
      <c r="G114" s="96">
        <f>CONCATENATE(Input!$D$12)</f>
      </c>
      <c r="H114" s="96" t="str">
        <f>IF(INT(TEXT(Input!$D$5,"mm"))&gt;=10,CONCATENATE(RIGHT(TEXT(Input!$D$5,"yyyy")+543,2)+1&amp;"31000"),CONCATENATE(RIGHT(TEXT(Input!$D$5,"yyyy")+543,2)&amp;"31000"))</f>
        <v>4331000</v>
      </c>
      <c r="I114" s="100">
        <f t="shared" si="2"/>
      </c>
      <c r="J114" s="100">
        <f t="shared" si="3"/>
      </c>
      <c r="K114" s="122">
        <f>CONCATENATE(Input!J126)</f>
      </c>
      <c r="L114" s="101">
        <f>ABS(Input!F126-Input!G126)</f>
        <v>0</v>
      </c>
      <c r="M114" s="96" t="str">
        <f>CONCATENATE("FAC9=",Input!K126)</f>
        <v>FAC9=</v>
      </c>
      <c r="N114" s="99"/>
      <c r="O114" s="95"/>
      <c r="P114" s="95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5"/>
      <c r="AM114" s="99"/>
      <c r="AN114" s="99"/>
      <c r="AO114" s="99"/>
      <c r="AP114" s="82">
        <f>CONCATENATE(Input!D126)</f>
      </c>
      <c r="AQ114" s="82">
        <f>CONCATENATE(Input!E126)</f>
      </c>
    </row>
    <row r="115" spans="1:43" s="106" customFormat="1" ht="10.5">
      <c r="A115" s="99">
        <v>108</v>
      </c>
      <c r="B115" s="100" t="s">
        <v>97</v>
      </c>
      <c r="C115" s="96" t="str">
        <f>IF(Input!F127-Input!G127&gt;=0,"40","50")</f>
        <v>40</v>
      </c>
      <c r="D115" s="104" t="s">
        <v>98</v>
      </c>
      <c r="E115" s="100">
        <f>CONCATENATE(Input!B127)</f>
      </c>
      <c r="F115" s="96">
        <f>CONCATENATE(Input!$D$14)</f>
      </c>
      <c r="G115" s="96">
        <f>CONCATENATE(Input!$D$12)</f>
      </c>
      <c r="H115" s="96" t="str">
        <f>IF(INT(TEXT(Input!$D$5,"mm"))&gt;=10,CONCATENATE(RIGHT(TEXT(Input!$D$5,"yyyy")+543,2)+1&amp;"31000"),CONCATENATE(RIGHT(TEXT(Input!$D$5,"yyyy")+543,2)&amp;"31000"))</f>
        <v>4331000</v>
      </c>
      <c r="I115" s="100">
        <f t="shared" si="2"/>
      </c>
      <c r="J115" s="100">
        <f t="shared" si="3"/>
      </c>
      <c r="K115" s="122">
        <f>CONCATENATE(Input!J127)</f>
      </c>
      <c r="L115" s="101">
        <f>ABS(Input!F127-Input!G127)</f>
        <v>0</v>
      </c>
      <c r="M115" s="96" t="str">
        <f>CONCATENATE("FAC9=",Input!K127)</f>
        <v>FAC9=</v>
      </c>
      <c r="N115" s="99"/>
      <c r="O115" s="95"/>
      <c r="P115" s="95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5"/>
      <c r="AM115" s="99"/>
      <c r="AN115" s="99"/>
      <c r="AO115" s="99"/>
      <c r="AP115" s="82">
        <f>CONCATENATE(Input!D127)</f>
      </c>
      <c r="AQ115" s="82">
        <f>CONCATENATE(Input!E127)</f>
      </c>
    </row>
    <row r="116" spans="1:43" s="106" customFormat="1" ht="10.5">
      <c r="A116" s="103">
        <v>109</v>
      </c>
      <c r="B116" s="100" t="s">
        <v>97</v>
      </c>
      <c r="C116" s="96" t="str">
        <f>IF(Input!F128-Input!G128&gt;=0,"40","50")</f>
        <v>40</v>
      </c>
      <c r="D116" s="104" t="s">
        <v>98</v>
      </c>
      <c r="E116" s="100">
        <f>CONCATENATE(Input!B128)</f>
      </c>
      <c r="F116" s="96">
        <f>CONCATENATE(Input!$D$14)</f>
      </c>
      <c r="G116" s="96">
        <f>CONCATENATE(Input!$D$12)</f>
      </c>
      <c r="H116" s="96" t="str">
        <f>IF(INT(TEXT(Input!$D$5,"mm"))&gt;=10,CONCATENATE(RIGHT(TEXT(Input!$D$5,"yyyy")+543,2)+1&amp;"31000"),CONCATENATE(RIGHT(TEXT(Input!$D$5,"yyyy")+543,2)&amp;"31000"))</f>
        <v>4331000</v>
      </c>
      <c r="I116" s="100">
        <f t="shared" si="2"/>
      </c>
      <c r="J116" s="100">
        <f t="shared" si="3"/>
      </c>
      <c r="K116" s="122">
        <f>CONCATENATE(Input!J128)</f>
      </c>
      <c r="L116" s="101">
        <f>ABS(Input!F128-Input!G128)</f>
        <v>0</v>
      </c>
      <c r="M116" s="96" t="str">
        <f>CONCATENATE("FAC9=",Input!K128)</f>
        <v>FAC9=</v>
      </c>
      <c r="N116" s="99"/>
      <c r="O116" s="95"/>
      <c r="P116" s="95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5"/>
      <c r="AM116" s="99"/>
      <c r="AN116" s="99"/>
      <c r="AO116" s="99"/>
      <c r="AP116" s="82">
        <f>CONCATENATE(Input!D128)</f>
      </c>
      <c r="AQ116" s="82">
        <f>CONCATENATE(Input!E128)</f>
      </c>
    </row>
    <row r="117" spans="1:43" s="106" customFormat="1" ht="10.5">
      <c r="A117" s="103">
        <v>110</v>
      </c>
      <c r="B117" s="100" t="s">
        <v>97</v>
      </c>
      <c r="C117" s="96" t="str">
        <f>IF(Input!F129-Input!G129&gt;=0,"40","50")</f>
        <v>40</v>
      </c>
      <c r="D117" s="104" t="s">
        <v>98</v>
      </c>
      <c r="E117" s="100">
        <f>CONCATENATE(Input!B129)</f>
      </c>
      <c r="F117" s="96">
        <f>CONCATENATE(Input!$D$14)</f>
      </c>
      <c r="G117" s="96">
        <f>CONCATENATE(Input!$D$12)</f>
      </c>
      <c r="H117" s="96" t="str">
        <f>IF(INT(TEXT(Input!$D$5,"mm"))&gt;=10,CONCATENATE(RIGHT(TEXT(Input!$D$5,"yyyy")+543,2)+1&amp;"31000"),CONCATENATE(RIGHT(TEXT(Input!$D$5,"yyyy")+543,2)&amp;"31000"))</f>
        <v>4331000</v>
      </c>
      <c r="I117" s="100">
        <f t="shared" si="2"/>
      </c>
      <c r="J117" s="100">
        <f t="shared" si="3"/>
      </c>
      <c r="K117" s="122">
        <f>CONCATENATE(Input!J129)</f>
      </c>
      <c r="L117" s="101">
        <f>ABS(Input!F129-Input!G129)</f>
        <v>0</v>
      </c>
      <c r="M117" s="96" t="str">
        <f>CONCATENATE("FAC9=",Input!K129)</f>
        <v>FAC9=</v>
      </c>
      <c r="N117" s="99"/>
      <c r="O117" s="95"/>
      <c r="P117" s="95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5"/>
      <c r="AM117" s="99"/>
      <c r="AN117" s="99"/>
      <c r="AO117" s="99"/>
      <c r="AP117" s="82">
        <f>CONCATENATE(Input!D129)</f>
      </c>
      <c r="AQ117" s="82">
        <f>CONCATENATE(Input!E129)</f>
      </c>
    </row>
    <row r="118" spans="1:43" s="106" customFormat="1" ht="10.5">
      <c r="A118" s="99">
        <v>111</v>
      </c>
      <c r="B118" s="100" t="s">
        <v>97</v>
      </c>
      <c r="C118" s="96" t="str">
        <f>IF(Input!F130-Input!G130&gt;=0,"40","50")</f>
        <v>40</v>
      </c>
      <c r="D118" s="104" t="s">
        <v>98</v>
      </c>
      <c r="E118" s="100">
        <f>CONCATENATE(Input!B130)</f>
      </c>
      <c r="F118" s="96">
        <f>CONCATENATE(Input!$D$14)</f>
      </c>
      <c r="G118" s="96">
        <f>CONCATENATE(Input!$D$12)</f>
      </c>
      <c r="H118" s="96" t="str">
        <f>IF(INT(TEXT(Input!$D$5,"mm"))&gt;=10,CONCATENATE(RIGHT(TEXT(Input!$D$5,"yyyy")+543,2)+1&amp;"31000"),CONCATENATE(RIGHT(TEXT(Input!$D$5,"yyyy")+543,2)&amp;"31000"))</f>
        <v>4331000</v>
      </c>
      <c r="I118" s="100">
        <f t="shared" si="2"/>
      </c>
      <c r="J118" s="100">
        <f t="shared" si="3"/>
      </c>
      <c r="K118" s="122">
        <f>CONCATENATE(Input!J130)</f>
      </c>
      <c r="L118" s="101">
        <f>ABS(Input!F130-Input!G130)</f>
        <v>0</v>
      </c>
      <c r="M118" s="96" t="str">
        <f>CONCATENATE("FAC9=",Input!K130)</f>
        <v>FAC9=</v>
      </c>
      <c r="N118" s="99"/>
      <c r="O118" s="95"/>
      <c r="P118" s="95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5"/>
      <c r="AM118" s="99"/>
      <c r="AN118" s="99"/>
      <c r="AO118" s="99"/>
      <c r="AP118" s="82">
        <f>CONCATENATE(Input!D130)</f>
      </c>
      <c r="AQ118" s="82">
        <f>CONCATENATE(Input!E130)</f>
      </c>
    </row>
    <row r="119" spans="1:43" s="106" customFormat="1" ht="10.5">
      <c r="A119" s="103">
        <v>112</v>
      </c>
      <c r="B119" s="100" t="s">
        <v>97</v>
      </c>
      <c r="C119" s="96" t="str">
        <f>IF(Input!F131-Input!G131&gt;=0,"40","50")</f>
        <v>40</v>
      </c>
      <c r="D119" s="104" t="s">
        <v>98</v>
      </c>
      <c r="E119" s="100">
        <f>CONCATENATE(Input!B131)</f>
      </c>
      <c r="F119" s="96">
        <f>CONCATENATE(Input!$D$14)</f>
      </c>
      <c r="G119" s="96">
        <f>CONCATENATE(Input!$D$12)</f>
      </c>
      <c r="H119" s="96" t="str">
        <f>IF(INT(TEXT(Input!$D$5,"mm"))&gt;=10,CONCATENATE(RIGHT(TEXT(Input!$D$5,"yyyy")+543,2)+1&amp;"31000"),CONCATENATE(RIGHT(TEXT(Input!$D$5,"yyyy")+543,2)&amp;"31000"))</f>
        <v>4331000</v>
      </c>
      <c r="I119" s="100">
        <f t="shared" si="2"/>
      </c>
      <c r="J119" s="100">
        <f t="shared" si="3"/>
      </c>
      <c r="K119" s="122">
        <f>CONCATENATE(Input!J131)</f>
      </c>
      <c r="L119" s="101">
        <f>ABS(Input!F131-Input!G131)</f>
        <v>0</v>
      </c>
      <c r="M119" s="96" t="str">
        <f>CONCATENATE("FAC9=",Input!K131)</f>
        <v>FAC9=</v>
      </c>
      <c r="N119" s="99"/>
      <c r="O119" s="95"/>
      <c r="P119" s="95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5"/>
      <c r="AM119" s="99"/>
      <c r="AN119" s="99"/>
      <c r="AO119" s="99"/>
      <c r="AP119" s="82">
        <f>CONCATENATE(Input!D131)</f>
      </c>
      <c r="AQ119" s="82">
        <f>CONCATENATE(Input!E131)</f>
      </c>
    </row>
    <row r="120" spans="1:43" s="106" customFormat="1" ht="10.5">
      <c r="A120" s="103">
        <v>113</v>
      </c>
      <c r="B120" s="100" t="s">
        <v>97</v>
      </c>
      <c r="C120" s="96" t="str">
        <f>IF(Input!F132-Input!G132&gt;=0,"40","50")</f>
        <v>40</v>
      </c>
      <c r="D120" s="104" t="s">
        <v>98</v>
      </c>
      <c r="E120" s="100">
        <f>CONCATENATE(Input!B132)</f>
      </c>
      <c r="F120" s="96">
        <f>CONCATENATE(Input!$D$14)</f>
      </c>
      <c r="G120" s="96">
        <f>CONCATENATE(Input!$D$12)</f>
      </c>
      <c r="H120" s="96" t="str">
        <f>IF(INT(TEXT(Input!$D$5,"mm"))&gt;=10,CONCATENATE(RIGHT(TEXT(Input!$D$5,"yyyy")+543,2)+1&amp;"31000"),CONCATENATE(RIGHT(TEXT(Input!$D$5,"yyyy")+543,2)&amp;"31000"))</f>
        <v>4331000</v>
      </c>
      <c r="I120" s="100">
        <f t="shared" si="2"/>
      </c>
      <c r="J120" s="100">
        <f t="shared" si="3"/>
      </c>
      <c r="K120" s="122">
        <f>CONCATENATE(Input!J132)</f>
      </c>
      <c r="L120" s="101">
        <f>ABS(Input!F132-Input!G132)</f>
        <v>0</v>
      </c>
      <c r="M120" s="96" t="str">
        <f>CONCATENATE("FAC9=",Input!K132)</f>
        <v>FAC9=</v>
      </c>
      <c r="N120" s="99"/>
      <c r="O120" s="95"/>
      <c r="P120" s="95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5"/>
      <c r="AM120" s="99"/>
      <c r="AN120" s="99"/>
      <c r="AO120" s="99"/>
      <c r="AP120" s="82">
        <f>CONCATENATE(Input!D132)</f>
      </c>
      <c r="AQ120" s="82">
        <f>CONCATENATE(Input!E132)</f>
      </c>
    </row>
    <row r="121" spans="1:43" s="106" customFormat="1" ht="10.5">
      <c r="A121" s="99">
        <v>114</v>
      </c>
      <c r="B121" s="100" t="s">
        <v>97</v>
      </c>
      <c r="C121" s="96" t="str">
        <f>IF(Input!F133-Input!G133&gt;=0,"40","50")</f>
        <v>40</v>
      </c>
      <c r="D121" s="104" t="s">
        <v>98</v>
      </c>
      <c r="E121" s="100">
        <f>CONCATENATE(Input!B133)</f>
      </c>
      <c r="F121" s="96">
        <f>CONCATENATE(Input!$D$14)</f>
      </c>
      <c r="G121" s="96">
        <f>CONCATENATE(Input!$D$12)</f>
      </c>
      <c r="H121" s="96" t="str">
        <f>IF(INT(TEXT(Input!$D$5,"mm"))&gt;=10,CONCATENATE(RIGHT(TEXT(Input!$D$5,"yyyy")+543,2)+1&amp;"31000"),CONCATENATE(RIGHT(TEXT(Input!$D$5,"yyyy")+543,2)&amp;"31000"))</f>
        <v>4331000</v>
      </c>
      <c r="I121" s="100">
        <f t="shared" si="2"/>
      </c>
      <c r="J121" s="100">
        <f t="shared" si="3"/>
      </c>
      <c r="K121" s="122">
        <f>CONCATENATE(Input!J133)</f>
      </c>
      <c r="L121" s="101">
        <f>ABS(Input!F133-Input!G133)</f>
        <v>0</v>
      </c>
      <c r="M121" s="96" t="str">
        <f>CONCATENATE("FAC9=",Input!K133)</f>
        <v>FAC9=</v>
      </c>
      <c r="N121" s="99"/>
      <c r="O121" s="95"/>
      <c r="P121" s="95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5"/>
      <c r="AM121" s="99"/>
      <c r="AN121" s="99"/>
      <c r="AO121" s="99"/>
      <c r="AP121" s="82">
        <f>CONCATENATE(Input!D133)</f>
      </c>
      <c r="AQ121" s="82">
        <f>CONCATENATE(Input!E133)</f>
      </c>
    </row>
    <row r="122" spans="1:43" s="106" customFormat="1" ht="10.5">
      <c r="A122" s="103">
        <v>115</v>
      </c>
      <c r="B122" s="100" t="s">
        <v>97</v>
      </c>
      <c r="C122" s="96" t="str">
        <f>IF(Input!F134-Input!G134&gt;=0,"40","50")</f>
        <v>40</v>
      </c>
      <c r="D122" s="104" t="s">
        <v>98</v>
      </c>
      <c r="E122" s="100">
        <f>CONCATENATE(Input!B134)</f>
      </c>
      <c r="F122" s="96">
        <f>CONCATENATE(Input!$D$14)</f>
      </c>
      <c r="G122" s="96">
        <f>CONCATENATE(Input!$D$12)</f>
      </c>
      <c r="H122" s="96" t="str">
        <f>IF(INT(TEXT(Input!$D$5,"mm"))&gt;=10,CONCATENATE(RIGHT(TEXT(Input!$D$5,"yyyy")+543,2)+1&amp;"31000"),CONCATENATE(RIGHT(TEXT(Input!$D$5,"yyyy")+543,2)&amp;"31000"))</f>
        <v>4331000</v>
      </c>
      <c r="I122" s="100">
        <f t="shared" si="2"/>
      </c>
      <c r="J122" s="100">
        <f t="shared" si="3"/>
      </c>
      <c r="K122" s="122">
        <f>CONCATENATE(Input!J134)</f>
      </c>
      <c r="L122" s="101">
        <f>ABS(Input!F134-Input!G134)</f>
        <v>0</v>
      </c>
      <c r="M122" s="96" t="str">
        <f>CONCATENATE("FAC9=",Input!K134)</f>
        <v>FAC9=</v>
      </c>
      <c r="N122" s="99"/>
      <c r="O122" s="95"/>
      <c r="P122" s="95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5"/>
      <c r="AM122" s="99"/>
      <c r="AN122" s="99"/>
      <c r="AO122" s="99"/>
      <c r="AP122" s="82">
        <f>CONCATENATE(Input!D134)</f>
      </c>
      <c r="AQ122" s="82">
        <f>CONCATENATE(Input!E134)</f>
      </c>
    </row>
    <row r="123" spans="1:43" s="106" customFormat="1" ht="10.5">
      <c r="A123" s="103">
        <v>116</v>
      </c>
      <c r="B123" s="100" t="s">
        <v>97</v>
      </c>
      <c r="C123" s="96" t="str">
        <f>IF(Input!F135-Input!G135&gt;=0,"40","50")</f>
        <v>40</v>
      </c>
      <c r="D123" s="104" t="s">
        <v>98</v>
      </c>
      <c r="E123" s="100">
        <f>CONCATENATE(Input!B135)</f>
      </c>
      <c r="F123" s="96">
        <f>CONCATENATE(Input!$D$14)</f>
      </c>
      <c r="G123" s="96">
        <f>CONCATENATE(Input!$D$12)</f>
      </c>
      <c r="H123" s="96" t="str">
        <f>IF(INT(TEXT(Input!$D$5,"mm"))&gt;=10,CONCATENATE(RIGHT(TEXT(Input!$D$5,"yyyy")+543,2)+1&amp;"31000"),CONCATENATE(RIGHT(TEXT(Input!$D$5,"yyyy")+543,2)&amp;"31000"))</f>
        <v>4331000</v>
      </c>
      <c r="I123" s="100">
        <f t="shared" si="2"/>
      </c>
      <c r="J123" s="100">
        <f t="shared" si="3"/>
      </c>
      <c r="K123" s="122">
        <f>CONCATENATE(Input!J135)</f>
      </c>
      <c r="L123" s="101">
        <f>ABS(Input!F135-Input!G135)</f>
        <v>0</v>
      </c>
      <c r="M123" s="96" t="str">
        <f>CONCATENATE("FAC9=",Input!K135)</f>
        <v>FAC9=</v>
      </c>
      <c r="N123" s="103"/>
      <c r="O123" s="95"/>
      <c r="P123" s="95"/>
      <c r="Q123" s="99"/>
      <c r="R123" s="99"/>
      <c r="S123" s="99"/>
      <c r="T123" s="99"/>
      <c r="U123" s="103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5"/>
      <c r="AM123" s="99"/>
      <c r="AN123" s="99"/>
      <c r="AO123" s="99"/>
      <c r="AP123" s="82">
        <f>CONCATENATE(Input!D135)</f>
      </c>
      <c r="AQ123" s="82">
        <f>CONCATENATE(Input!E135)</f>
      </c>
    </row>
    <row r="124" spans="1:43" s="106" customFormat="1" ht="10.5">
      <c r="A124" s="99">
        <v>117</v>
      </c>
      <c r="B124" s="100" t="s">
        <v>97</v>
      </c>
      <c r="C124" s="96" t="str">
        <f>IF(Input!F136-Input!G136&gt;=0,"40","50")</f>
        <v>40</v>
      </c>
      <c r="D124" s="104" t="s">
        <v>98</v>
      </c>
      <c r="E124" s="100">
        <f>CONCATENATE(Input!B136)</f>
      </c>
      <c r="F124" s="96">
        <f>CONCATENATE(Input!$D$14)</f>
      </c>
      <c r="G124" s="96">
        <f>CONCATENATE(Input!$D$12)</f>
      </c>
      <c r="H124" s="96" t="str">
        <f>IF(INT(TEXT(Input!$D$5,"mm"))&gt;=10,CONCATENATE(RIGHT(TEXT(Input!$D$5,"yyyy")+543,2)+1&amp;"31000"),CONCATENATE(RIGHT(TEXT(Input!$D$5,"yyyy")+543,2)&amp;"31000"))</f>
        <v>4331000</v>
      </c>
      <c r="I124" s="100">
        <f t="shared" si="2"/>
      </c>
      <c r="J124" s="100">
        <f t="shared" si="3"/>
      </c>
      <c r="K124" s="122">
        <f>CONCATENATE(Input!J136)</f>
      </c>
      <c r="L124" s="101">
        <f>ABS(Input!F136-Input!G136)</f>
        <v>0</v>
      </c>
      <c r="M124" s="96" t="str">
        <f>CONCATENATE("FAC9=",Input!K136)</f>
        <v>FAC9=</v>
      </c>
      <c r="N124" s="103"/>
      <c r="O124" s="95"/>
      <c r="P124" s="95"/>
      <c r="Q124" s="99"/>
      <c r="R124" s="99"/>
      <c r="S124" s="99"/>
      <c r="T124" s="99"/>
      <c r="U124" s="103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5"/>
      <c r="AM124" s="99"/>
      <c r="AN124" s="99"/>
      <c r="AO124" s="99"/>
      <c r="AP124" s="82">
        <f>CONCATENATE(Input!D136)</f>
      </c>
      <c r="AQ124" s="82">
        <f>CONCATENATE(Input!E136)</f>
      </c>
    </row>
    <row r="125" spans="1:43" s="106" customFormat="1" ht="10.5">
      <c r="A125" s="103">
        <v>118</v>
      </c>
      <c r="B125" s="100" t="s">
        <v>97</v>
      </c>
      <c r="C125" s="96" t="str">
        <f>IF(Input!F137-Input!G137&gt;=0,"40","50")</f>
        <v>40</v>
      </c>
      <c r="D125" s="104" t="s">
        <v>98</v>
      </c>
      <c r="E125" s="100">
        <f>CONCATENATE(Input!B137)</f>
      </c>
      <c r="F125" s="96">
        <f>CONCATENATE(Input!$D$14)</f>
      </c>
      <c r="G125" s="96">
        <f>CONCATENATE(Input!$D$12)</f>
      </c>
      <c r="H125" s="96" t="str">
        <f>IF(INT(TEXT(Input!$D$5,"mm"))&gt;=10,CONCATENATE(RIGHT(TEXT(Input!$D$5,"yyyy")+543,2)+1&amp;"31000"),CONCATENATE(RIGHT(TEXT(Input!$D$5,"yyyy")+543,2)&amp;"31000"))</f>
        <v>4331000</v>
      </c>
      <c r="I125" s="100">
        <f t="shared" si="2"/>
      </c>
      <c r="J125" s="100">
        <f t="shared" si="3"/>
      </c>
      <c r="K125" s="122">
        <f>CONCATENATE(Input!J137)</f>
      </c>
      <c r="L125" s="101">
        <f>ABS(Input!F137-Input!G137)</f>
        <v>0</v>
      </c>
      <c r="M125" s="96" t="str">
        <f>CONCATENATE("FAC9=",Input!K137)</f>
        <v>FAC9=</v>
      </c>
      <c r="N125" s="103"/>
      <c r="O125" s="95"/>
      <c r="P125" s="95"/>
      <c r="Q125" s="99"/>
      <c r="R125" s="99"/>
      <c r="S125" s="99"/>
      <c r="T125" s="99"/>
      <c r="U125" s="103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5"/>
      <c r="AM125" s="99"/>
      <c r="AN125" s="99"/>
      <c r="AO125" s="99"/>
      <c r="AP125" s="82">
        <f>CONCATENATE(Input!D137)</f>
      </c>
      <c r="AQ125" s="82">
        <f>CONCATENATE(Input!E137)</f>
      </c>
    </row>
    <row r="126" spans="1:43" s="106" customFormat="1" ht="10.5">
      <c r="A126" s="103">
        <v>119</v>
      </c>
      <c r="B126" s="100" t="s">
        <v>97</v>
      </c>
      <c r="C126" s="96" t="str">
        <f>IF(Input!F138-Input!G138&gt;=0,"40","50")</f>
        <v>40</v>
      </c>
      <c r="D126" s="104" t="s">
        <v>98</v>
      </c>
      <c r="E126" s="100">
        <f>CONCATENATE(Input!B138)</f>
      </c>
      <c r="F126" s="96">
        <f>CONCATENATE(Input!$D$14)</f>
      </c>
      <c r="G126" s="96">
        <f>CONCATENATE(Input!$D$12)</f>
      </c>
      <c r="H126" s="96" t="str">
        <f>IF(INT(TEXT(Input!$D$5,"mm"))&gt;=10,CONCATENATE(RIGHT(TEXT(Input!$D$5,"yyyy")+543,2)+1&amp;"31000"),CONCATENATE(RIGHT(TEXT(Input!$D$5,"yyyy")+543,2)&amp;"31000"))</f>
        <v>4331000</v>
      </c>
      <c r="I126" s="100">
        <f t="shared" si="2"/>
      </c>
      <c r="J126" s="100">
        <f t="shared" si="3"/>
      </c>
      <c r="K126" s="122">
        <f>CONCATENATE(Input!J138)</f>
      </c>
      <c r="L126" s="101">
        <f>ABS(Input!F138-Input!G138)</f>
        <v>0</v>
      </c>
      <c r="M126" s="96" t="str">
        <f>CONCATENATE("FAC9=",Input!K138)</f>
        <v>FAC9=</v>
      </c>
      <c r="N126" s="103"/>
      <c r="O126" s="95"/>
      <c r="P126" s="95"/>
      <c r="Q126" s="99"/>
      <c r="R126" s="99"/>
      <c r="S126" s="99"/>
      <c r="T126" s="99"/>
      <c r="U126" s="103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5"/>
      <c r="AM126" s="99"/>
      <c r="AN126" s="99"/>
      <c r="AO126" s="99"/>
      <c r="AP126" s="82">
        <f>CONCATENATE(Input!D138)</f>
      </c>
      <c r="AQ126" s="82">
        <f>CONCATENATE(Input!E138)</f>
      </c>
    </row>
    <row r="127" spans="1:43" s="106" customFormat="1" ht="10.5">
      <c r="A127" s="99">
        <v>120</v>
      </c>
      <c r="B127" s="100" t="s">
        <v>97</v>
      </c>
      <c r="C127" s="96" t="str">
        <f>IF(Input!F139-Input!G139&gt;=0,"40","50")</f>
        <v>40</v>
      </c>
      <c r="D127" s="104" t="s">
        <v>98</v>
      </c>
      <c r="E127" s="100">
        <f>CONCATENATE(Input!B139)</f>
      </c>
      <c r="F127" s="96">
        <f>CONCATENATE(Input!$D$14)</f>
      </c>
      <c r="G127" s="96">
        <f>CONCATENATE(Input!$D$12)</f>
      </c>
      <c r="H127" s="96" t="str">
        <f>IF(INT(TEXT(Input!$D$5,"mm"))&gt;=10,CONCATENATE(RIGHT(TEXT(Input!$D$5,"yyyy")+543,2)+1&amp;"31000"),CONCATENATE(RIGHT(TEXT(Input!$D$5,"yyyy")+543,2)&amp;"31000"))</f>
        <v>4331000</v>
      </c>
      <c r="I127" s="100">
        <f t="shared" si="2"/>
      </c>
      <c r="J127" s="100">
        <f t="shared" si="3"/>
      </c>
      <c r="K127" s="122">
        <f>CONCATENATE(Input!J139)</f>
      </c>
      <c r="L127" s="101">
        <f>ABS(Input!F139-Input!G139)</f>
        <v>0</v>
      </c>
      <c r="M127" s="96" t="str">
        <f>CONCATENATE("FAC9=",Input!K139)</f>
        <v>FAC9=</v>
      </c>
      <c r="N127" s="103"/>
      <c r="O127" s="95"/>
      <c r="P127" s="95"/>
      <c r="Q127" s="99"/>
      <c r="R127" s="99"/>
      <c r="S127" s="99"/>
      <c r="T127" s="99"/>
      <c r="U127" s="103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5"/>
      <c r="AM127" s="99"/>
      <c r="AN127" s="99"/>
      <c r="AO127" s="99"/>
      <c r="AP127" s="82">
        <f>CONCATENATE(Input!D139)</f>
      </c>
      <c r="AQ127" s="82">
        <f>CONCATENATE(Input!E139)</f>
      </c>
    </row>
    <row r="128" spans="1:43" s="106" customFormat="1" ht="10.5">
      <c r="A128" s="103">
        <v>121</v>
      </c>
      <c r="B128" s="100" t="s">
        <v>97</v>
      </c>
      <c r="C128" s="96" t="str">
        <f>IF(Input!F140-Input!G140&gt;=0,"40","50")</f>
        <v>40</v>
      </c>
      <c r="D128" s="104" t="s">
        <v>98</v>
      </c>
      <c r="E128" s="100">
        <f>CONCATENATE(Input!B140)</f>
      </c>
      <c r="F128" s="96">
        <f>CONCATENATE(Input!$D$14)</f>
      </c>
      <c r="G128" s="96">
        <f>CONCATENATE(Input!$D$12)</f>
      </c>
      <c r="H128" s="96" t="str">
        <f>IF(INT(TEXT(Input!$D$5,"mm"))&gt;=10,CONCATENATE(RIGHT(TEXT(Input!$D$5,"yyyy")+543,2)+1&amp;"31000"),CONCATENATE(RIGHT(TEXT(Input!$D$5,"yyyy")+543,2)&amp;"31000"))</f>
        <v>4331000</v>
      </c>
      <c r="I128" s="100">
        <f t="shared" si="2"/>
      </c>
      <c r="J128" s="100">
        <f t="shared" si="3"/>
      </c>
      <c r="K128" s="122">
        <f>CONCATENATE(Input!J140)</f>
      </c>
      <c r="L128" s="101">
        <f>ABS(Input!F140-Input!G140)</f>
        <v>0</v>
      </c>
      <c r="M128" s="96" t="str">
        <f>CONCATENATE("FAC9=",Input!K140)</f>
        <v>FAC9=</v>
      </c>
      <c r="N128" s="103"/>
      <c r="O128" s="95"/>
      <c r="P128" s="95"/>
      <c r="Q128" s="99"/>
      <c r="R128" s="99"/>
      <c r="S128" s="99"/>
      <c r="T128" s="99"/>
      <c r="U128" s="103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5"/>
      <c r="AM128" s="99"/>
      <c r="AN128" s="99"/>
      <c r="AO128" s="99"/>
      <c r="AP128" s="82">
        <f>CONCATENATE(Input!D140)</f>
      </c>
      <c r="AQ128" s="82">
        <f>CONCATENATE(Input!E140)</f>
      </c>
    </row>
    <row r="129" spans="1:43" s="106" customFormat="1" ht="10.5">
      <c r="A129" s="103">
        <v>122</v>
      </c>
      <c r="B129" s="100" t="s">
        <v>97</v>
      </c>
      <c r="C129" s="96" t="str">
        <f>IF(Input!F141-Input!G141&gt;=0,"40","50")</f>
        <v>40</v>
      </c>
      <c r="D129" s="104" t="s">
        <v>98</v>
      </c>
      <c r="E129" s="100">
        <f>CONCATENATE(Input!B141)</f>
      </c>
      <c r="F129" s="96">
        <f>CONCATENATE(Input!$D$14)</f>
      </c>
      <c r="G129" s="96">
        <f>CONCATENATE(Input!$D$12)</f>
      </c>
      <c r="H129" s="96" t="str">
        <f>IF(INT(TEXT(Input!$D$5,"mm"))&gt;=10,CONCATENATE(RIGHT(TEXT(Input!$D$5,"yyyy")+543,2)+1&amp;"31000"),CONCATENATE(RIGHT(TEXT(Input!$D$5,"yyyy")+543,2)&amp;"31000"))</f>
        <v>4331000</v>
      </c>
      <c r="I129" s="100">
        <f t="shared" si="2"/>
      </c>
      <c r="J129" s="100">
        <f t="shared" si="3"/>
      </c>
      <c r="K129" s="122">
        <f>CONCATENATE(Input!J141)</f>
      </c>
      <c r="L129" s="101">
        <f>ABS(Input!F141-Input!G141)</f>
        <v>0</v>
      </c>
      <c r="M129" s="96" t="str">
        <f>CONCATENATE("FAC9=",Input!K141)</f>
        <v>FAC9=</v>
      </c>
      <c r="N129" s="103"/>
      <c r="O129" s="95"/>
      <c r="P129" s="95"/>
      <c r="Q129" s="99"/>
      <c r="R129" s="99"/>
      <c r="S129" s="99"/>
      <c r="T129" s="99"/>
      <c r="U129" s="103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5"/>
      <c r="AM129" s="99"/>
      <c r="AN129" s="99"/>
      <c r="AO129" s="99"/>
      <c r="AP129" s="82">
        <f>CONCATENATE(Input!D141)</f>
      </c>
      <c r="AQ129" s="82">
        <f>CONCATENATE(Input!E141)</f>
      </c>
    </row>
    <row r="130" spans="1:43" s="106" customFormat="1" ht="10.5">
      <c r="A130" s="99">
        <v>123</v>
      </c>
      <c r="B130" s="100" t="s">
        <v>97</v>
      </c>
      <c r="C130" s="96" t="str">
        <f>IF(Input!F142-Input!G142&gt;=0,"40","50")</f>
        <v>40</v>
      </c>
      <c r="D130" s="104" t="s">
        <v>98</v>
      </c>
      <c r="E130" s="100">
        <f>CONCATENATE(Input!B142)</f>
      </c>
      <c r="F130" s="96">
        <f>CONCATENATE(Input!$D$14)</f>
      </c>
      <c r="G130" s="96">
        <f>CONCATENATE(Input!$D$12)</f>
      </c>
      <c r="H130" s="96" t="str">
        <f>IF(INT(TEXT(Input!$D$5,"mm"))&gt;=10,CONCATENATE(RIGHT(TEXT(Input!$D$5,"yyyy")+543,2)+1&amp;"31000"),CONCATENATE(RIGHT(TEXT(Input!$D$5,"yyyy")+543,2)&amp;"31000"))</f>
        <v>4331000</v>
      </c>
      <c r="I130" s="100">
        <f t="shared" si="2"/>
      </c>
      <c r="J130" s="100">
        <f t="shared" si="3"/>
      </c>
      <c r="K130" s="122">
        <f>CONCATENATE(Input!J142)</f>
      </c>
      <c r="L130" s="101">
        <f>ABS(Input!F142-Input!G142)</f>
        <v>0</v>
      </c>
      <c r="M130" s="96" t="str">
        <f>CONCATENATE("FAC9=",Input!K142)</f>
        <v>FAC9=</v>
      </c>
      <c r="N130" s="103"/>
      <c r="O130" s="95"/>
      <c r="P130" s="95"/>
      <c r="Q130" s="99"/>
      <c r="R130" s="99"/>
      <c r="S130" s="99"/>
      <c r="T130" s="99"/>
      <c r="U130" s="103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5"/>
      <c r="AM130" s="99"/>
      <c r="AN130" s="99"/>
      <c r="AO130" s="99"/>
      <c r="AP130" s="82">
        <f>CONCATENATE(Input!D142)</f>
      </c>
      <c r="AQ130" s="82">
        <f>CONCATENATE(Input!E142)</f>
      </c>
    </row>
    <row r="131" spans="1:43" s="106" customFormat="1" ht="10.5">
      <c r="A131" s="103">
        <v>124</v>
      </c>
      <c r="B131" s="100" t="s">
        <v>97</v>
      </c>
      <c r="C131" s="96" t="str">
        <f>IF(Input!F143-Input!G143&gt;=0,"40","50")</f>
        <v>40</v>
      </c>
      <c r="D131" s="104" t="s">
        <v>98</v>
      </c>
      <c r="E131" s="100">
        <f>CONCATENATE(Input!B143)</f>
      </c>
      <c r="F131" s="96">
        <f>CONCATENATE(Input!$D$14)</f>
      </c>
      <c r="G131" s="96">
        <f>CONCATENATE(Input!$D$12)</f>
      </c>
      <c r="H131" s="96" t="str">
        <f>IF(INT(TEXT(Input!$D$5,"mm"))&gt;=10,CONCATENATE(RIGHT(TEXT(Input!$D$5,"yyyy")+543,2)+1&amp;"31000"),CONCATENATE(RIGHT(TEXT(Input!$D$5,"yyyy")+543,2)&amp;"31000"))</f>
        <v>4331000</v>
      </c>
      <c r="I131" s="100">
        <f t="shared" si="2"/>
      </c>
      <c r="J131" s="100">
        <f t="shared" si="3"/>
      </c>
      <c r="K131" s="122">
        <f>CONCATENATE(Input!J143)</f>
      </c>
      <c r="L131" s="101">
        <f>ABS(Input!F143-Input!G143)</f>
        <v>0</v>
      </c>
      <c r="M131" s="96" t="str">
        <f>CONCATENATE("FAC9=",Input!K143)</f>
        <v>FAC9=</v>
      </c>
      <c r="N131" s="103"/>
      <c r="O131" s="95"/>
      <c r="P131" s="95"/>
      <c r="Q131" s="99"/>
      <c r="R131" s="99"/>
      <c r="S131" s="99"/>
      <c r="T131" s="99"/>
      <c r="U131" s="103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5"/>
      <c r="AM131" s="99"/>
      <c r="AN131" s="99"/>
      <c r="AO131" s="99"/>
      <c r="AP131" s="82">
        <f>CONCATENATE(Input!D143)</f>
      </c>
      <c r="AQ131" s="82">
        <f>CONCATENATE(Input!E143)</f>
      </c>
    </row>
    <row r="132" spans="1:43" s="106" customFormat="1" ht="10.5">
      <c r="A132" s="103">
        <v>125</v>
      </c>
      <c r="B132" s="100" t="s">
        <v>97</v>
      </c>
      <c r="C132" s="96" t="str">
        <f>IF(Input!F144-Input!G144&gt;=0,"40","50")</f>
        <v>40</v>
      </c>
      <c r="D132" s="104" t="s">
        <v>98</v>
      </c>
      <c r="E132" s="100">
        <f>CONCATENATE(Input!B144)</f>
      </c>
      <c r="F132" s="96">
        <f>CONCATENATE(Input!$D$14)</f>
      </c>
      <c r="G132" s="96">
        <f>CONCATENATE(Input!$D$12)</f>
      </c>
      <c r="H132" s="96" t="str">
        <f>IF(INT(TEXT(Input!$D$5,"mm"))&gt;=10,CONCATENATE(RIGHT(TEXT(Input!$D$5,"yyyy")+543,2)+1&amp;"31000"),CONCATENATE(RIGHT(TEXT(Input!$D$5,"yyyy")+543,2)&amp;"31000"))</f>
        <v>4331000</v>
      </c>
      <c r="I132" s="100">
        <f t="shared" si="2"/>
      </c>
      <c r="J132" s="100">
        <f t="shared" si="3"/>
      </c>
      <c r="K132" s="122">
        <f>CONCATENATE(Input!J144)</f>
      </c>
      <c r="L132" s="101">
        <f>ABS(Input!F144-Input!G144)</f>
        <v>0</v>
      </c>
      <c r="M132" s="96" t="str">
        <f>CONCATENATE("FAC9=",Input!K144)</f>
        <v>FAC9=</v>
      </c>
      <c r="N132" s="103"/>
      <c r="O132" s="95"/>
      <c r="P132" s="95"/>
      <c r="Q132" s="99"/>
      <c r="R132" s="99"/>
      <c r="S132" s="99"/>
      <c r="T132" s="99"/>
      <c r="U132" s="103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5"/>
      <c r="AM132" s="99"/>
      <c r="AN132" s="99"/>
      <c r="AO132" s="99"/>
      <c r="AP132" s="82">
        <f>CONCATENATE(Input!D144)</f>
      </c>
      <c r="AQ132" s="82">
        <f>CONCATENATE(Input!E144)</f>
      </c>
    </row>
    <row r="133" spans="1:43" s="106" customFormat="1" ht="10.5">
      <c r="A133" s="99">
        <v>126</v>
      </c>
      <c r="B133" s="100" t="s">
        <v>97</v>
      </c>
      <c r="C133" s="96" t="str">
        <f>IF(Input!F145-Input!G145&gt;=0,"40","50")</f>
        <v>40</v>
      </c>
      <c r="D133" s="104" t="s">
        <v>98</v>
      </c>
      <c r="E133" s="100">
        <f>CONCATENATE(Input!B145)</f>
      </c>
      <c r="F133" s="96">
        <f>CONCATENATE(Input!$D$14)</f>
      </c>
      <c r="G133" s="96">
        <f>CONCATENATE(Input!$D$12)</f>
      </c>
      <c r="H133" s="96" t="str">
        <f>IF(INT(TEXT(Input!$D$5,"mm"))&gt;=10,CONCATENATE(RIGHT(TEXT(Input!$D$5,"yyyy")+543,2)+1&amp;"31000"),CONCATENATE(RIGHT(TEXT(Input!$D$5,"yyyy")+543,2)&amp;"31000"))</f>
        <v>4331000</v>
      </c>
      <c r="I133" s="100">
        <f t="shared" si="2"/>
      </c>
      <c r="J133" s="100">
        <f t="shared" si="3"/>
      </c>
      <c r="K133" s="122">
        <f>CONCATENATE(Input!J145)</f>
      </c>
      <c r="L133" s="101">
        <f>ABS(Input!F145-Input!G145)</f>
        <v>0</v>
      </c>
      <c r="M133" s="96" t="str">
        <f>CONCATENATE("FAC9=",Input!K145)</f>
        <v>FAC9=</v>
      </c>
      <c r="N133" s="103"/>
      <c r="O133" s="95"/>
      <c r="P133" s="95"/>
      <c r="Q133" s="99"/>
      <c r="R133" s="99"/>
      <c r="S133" s="99"/>
      <c r="T133" s="99"/>
      <c r="U133" s="103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5"/>
      <c r="AM133" s="99"/>
      <c r="AN133" s="99"/>
      <c r="AO133" s="99"/>
      <c r="AP133" s="82">
        <f>CONCATENATE(Input!D145)</f>
      </c>
      <c r="AQ133" s="82">
        <f>CONCATENATE(Input!E145)</f>
      </c>
    </row>
    <row r="134" spans="1:43" s="106" customFormat="1" ht="10.5">
      <c r="A134" s="103">
        <v>127</v>
      </c>
      <c r="B134" s="100" t="s">
        <v>97</v>
      </c>
      <c r="C134" s="96" t="str">
        <f>IF(Input!F146-Input!G146&gt;=0,"40","50")</f>
        <v>40</v>
      </c>
      <c r="D134" s="104" t="s">
        <v>98</v>
      </c>
      <c r="E134" s="100">
        <f>CONCATENATE(Input!B146)</f>
      </c>
      <c r="F134" s="96">
        <f>CONCATENATE(Input!$D$14)</f>
      </c>
      <c r="G134" s="96">
        <f>CONCATENATE(Input!$D$12)</f>
      </c>
      <c r="H134" s="96" t="str">
        <f>IF(INT(TEXT(Input!$D$5,"mm"))&gt;=10,CONCATENATE(RIGHT(TEXT(Input!$D$5,"yyyy")+543,2)+1&amp;"31000"),CONCATENATE(RIGHT(TEXT(Input!$D$5,"yyyy")+543,2)&amp;"31000"))</f>
        <v>4331000</v>
      </c>
      <c r="I134" s="100">
        <f t="shared" si="2"/>
      </c>
      <c r="J134" s="100">
        <f t="shared" si="3"/>
      </c>
      <c r="K134" s="122">
        <f>CONCATENATE(Input!J146)</f>
      </c>
      <c r="L134" s="101">
        <f>ABS(Input!F146-Input!G146)</f>
        <v>0</v>
      </c>
      <c r="M134" s="96" t="str">
        <f>CONCATENATE("FAC9=",Input!K146)</f>
        <v>FAC9=</v>
      </c>
      <c r="N134" s="103"/>
      <c r="O134" s="95"/>
      <c r="P134" s="95"/>
      <c r="Q134" s="99"/>
      <c r="R134" s="99"/>
      <c r="S134" s="99"/>
      <c r="T134" s="99"/>
      <c r="U134" s="103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5"/>
      <c r="AM134" s="99"/>
      <c r="AN134" s="99"/>
      <c r="AO134" s="99"/>
      <c r="AP134" s="82">
        <f>CONCATENATE(Input!D146)</f>
      </c>
      <c r="AQ134" s="82">
        <f>CONCATENATE(Input!E146)</f>
      </c>
    </row>
    <row r="135" spans="1:43" s="106" customFormat="1" ht="10.5">
      <c r="A135" s="103">
        <v>128</v>
      </c>
      <c r="B135" s="100" t="s">
        <v>97</v>
      </c>
      <c r="C135" s="96" t="str">
        <f>IF(Input!F147-Input!G147&gt;=0,"40","50")</f>
        <v>40</v>
      </c>
      <c r="D135" s="104" t="s">
        <v>98</v>
      </c>
      <c r="E135" s="100">
        <f>CONCATENATE(Input!B147)</f>
      </c>
      <c r="F135" s="96">
        <f>CONCATENATE(Input!$D$14)</f>
      </c>
      <c r="G135" s="96">
        <f>CONCATENATE(Input!$D$12)</f>
      </c>
      <c r="H135" s="96" t="str">
        <f>IF(INT(TEXT(Input!$D$5,"mm"))&gt;=10,CONCATENATE(RIGHT(TEXT(Input!$D$5,"yyyy")+543,2)+1&amp;"31000"),CONCATENATE(RIGHT(TEXT(Input!$D$5,"yyyy")+543,2)&amp;"31000"))</f>
        <v>4331000</v>
      </c>
      <c r="I135" s="100">
        <f t="shared" si="2"/>
      </c>
      <c r="J135" s="100">
        <f t="shared" si="3"/>
      </c>
      <c r="K135" s="122">
        <f>CONCATENATE(Input!J147)</f>
      </c>
      <c r="L135" s="101">
        <f>ABS(Input!F147-Input!G147)</f>
        <v>0</v>
      </c>
      <c r="M135" s="96" t="str">
        <f>CONCATENATE("FAC9=",Input!K147)</f>
        <v>FAC9=</v>
      </c>
      <c r="N135" s="103"/>
      <c r="O135" s="95"/>
      <c r="P135" s="95"/>
      <c r="Q135" s="99"/>
      <c r="R135" s="99"/>
      <c r="S135" s="99"/>
      <c r="T135" s="99"/>
      <c r="U135" s="103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5"/>
      <c r="AM135" s="99"/>
      <c r="AN135" s="99"/>
      <c r="AO135" s="99"/>
      <c r="AP135" s="82">
        <f>CONCATENATE(Input!D147)</f>
      </c>
      <c r="AQ135" s="82">
        <f>CONCATENATE(Input!E147)</f>
      </c>
    </row>
    <row r="136" spans="1:43" s="106" customFormat="1" ht="10.5">
      <c r="A136" s="99">
        <v>129</v>
      </c>
      <c r="B136" s="100" t="s">
        <v>97</v>
      </c>
      <c r="C136" s="96" t="str">
        <f>IF(Input!F148-Input!G148&gt;=0,"40","50")</f>
        <v>40</v>
      </c>
      <c r="D136" s="104" t="s">
        <v>98</v>
      </c>
      <c r="E136" s="100">
        <f>CONCATENATE(Input!B148)</f>
      </c>
      <c r="F136" s="96">
        <f>CONCATENATE(Input!$D$14)</f>
      </c>
      <c r="G136" s="96">
        <f>CONCATENATE(Input!$D$12)</f>
      </c>
      <c r="H136" s="96" t="str">
        <f>IF(INT(TEXT(Input!$D$5,"mm"))&gt;=10,CONCATENATE(RIGHT(TEXT(Input!$D$5,"yyyy")+543,2)+1&amp;"31000"),CONCATENATE(RIGHT(TEXT(Input!$D$5,"yyyy")+543,2)&amp;"31000"))</f>
        <v>4331000</v>
      </c>
      <c r="I136" s="100">
        <f t="shared" si="2"/>
      </c>
      <c r="J136" s="100">
        <f t="shared" si="3"/>
      </c>
      <c r="K136" s="122">
        <f>CONCATENATE(Input!J148)</f>
      </c>
      <c r="L136" s="101">
        <f>ABS(Input!F148-Input!G148)</f>
        <v>0</v>
      </c>
      <c r="M136" s="96" t="str">
        <f>CONCATENATE("FAC9=",Input!K148)</f>
        <v>FAC9=</v>
      </c>
      <c r="N136" s="103"/>
      <c r="O136" s="95"/>
      <c r="P136" s="95"/>
      <c r="Q136" s="99"/>
      <c r="R136" s="99"/>
      <c r="S136" s="99"/>
      <c r="T136" s="99"/>
      <c r="U136" s="103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5"/>
      <c r="AM136" s="99"/>
      <c r="AN136" s="99"/>
      <c r="AO136" s="99"/>
      <c r="AP136" s="82">
        <f>CONCATENATE(Input!D148)</f>
      </c>
      <c r="AQ136" s="82">
        <f>CONCATENATE(Input!E148)</f>
      </c>
    </row>
    <row r="137" spans="1:43" s="106" customFormat="1" ht="10.5">
      <c r="A137" s="103">
        <v>130</v>
      </c>
      <c r="B137" s="100" t="s">
        <v>97</v>
      </c>
      <c r="C137" s="96" t="str">
        <f>IF(Input!F149-Input!G149&gt;=0,"40","50")</f>
        <v>40</v>
      </c>
      <c r="D137" s="104" t="s">
        <v>98</v>
      </c>
      <c r="E137" s="100">
        <f>CONCATENATE(Input!B149)</f>
      </c>
      <c r="F137" s="96">
        <f>CONCATENATE(Input!$D$14)</f>
      </c>
      <c r="G137" s="96">
        <f>CONCATENATE(Input!$D$12)</f>
      </c>
      <c r="H137" s="96" t="str">
        <f>IF(INT(TEXT(Input!$D$5,"mm"))&gt;=10,CONCATENATE(RIGHT(TEXT(Input!$D$5,"yyyy")+543,2)+1&amp;"31000"),CONCATENATE(RIGHT(TEXT(Input!$D$5,"yyyy")+543,2)&amp;"31000"))</f>
        <v>4331000</v>
      </c>
      <c r="I137" s="100">
        <f aca="true" t="shared" si="4" ref="I137:I167">CONCATENATE(LEFT($K$5,5))</f>
      </c>
      <c r="J137" s="100">
        <f aca="true" t="shared" si="5" ref="J137:J167">IF(LEN(F137)&gt;0,"P"&amp;F137,"")</f>
      </c>
      <c r="K137" s="122">
        <f>CONCATENATE(Input!J149)</f>
      </c>
      <c r="L137" s="101">
        <f>ABS(Input!F149-Input!G149)</f>
        <v>0</v>
      </c>
      <c r="M137" s="96" t="str">
        <f>CONCATENATE("FAC9=",Input!K149)</f>
        <v>FAC9=</v>
      </c>
      <c r="N137" s="103"/>
      <c r="O137" s="95"/>
      <c r="P137" s="95"/>
      <c r="Q137" s="99"/>
      <c r="R137" s="99"/>
      <c r="S137" s="99"/>
      <c r="T137" s="99"/>
      <c r="U137" s="103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5"/>
      <c r="AM137" s="99"/>
      <c r="AN137" s="99"/>
      <c r="AO137" s="99"/>
      <c r="AP137" s="82">
        <f>CONCATENATE(Input!D149)</f>
      </c>
      <c r="AQ137" s="82">
        <f>CONCATENATE(Input!E149)</f>
      </c>
    </row>
    <row r="138" spans="1:43" s="106" customFormat="1" ht="10.5">
      <c r="A138" s="103">
        <v>131</v>
      </c>
      <c r="B138" s="100" t="s">
        <v>97</v>
      </c>
      <c r="C138" s="96" t="str">
        <f>IF(Input!F150-Input!G150&gt;=0,"40","50")</f>
        <v>40</v>
      </c>
      <c r="D138" s="104" t="s">
        <v>98</v>
      </c>
      <c r="E138" s="100">
        <f>CONCATENATE(Input!B150)</f>
      </c>
      <c r="F138" s="96">
        <f>CONCATENATE(Input!$D$14)</f>
      </c>
      <c r="G138" s="96">
        <f>CONCATENATE(Input!$D$12)</f>
      </c>
      <c r="H138" s="96" t="str">
        <f>IF(INT(TEXT(Input!$D$5,"mm"))&gt;=10,CONCATENATE(RIGHT(TEXT(Input!$D$5,"yyyy")+543,2)+1&amp;"31000"),CONCATENATE(RIGHT(TEXT(Input!$D$5,"yyyy")+543,2)&amp;"31000"))</f>
        <v>4331000</v>
      </c>
      <c r="I138" s="100">
        <f t="shared" si="4"/>
      </c>
      <c r="J138" s="100">
        <f t="shared" si="5"/>
      </c>
      <c r="K138" s="122">
        <f>CONCATENATE(Input!J150)</f>
      </c>
      <c r="L138" s="101">
        <f>ABS(Input!F150-Input!G150)</f>
        <v>0</v>
      </c>
      <c r="M138" s="96" t="str">
        <f>CONCATENATE("FAC9=",Input!K150)</f>
        <v>FAC9=</v>
      </c>
      <c r="N138" s="103"/>
      <c r="O138" s="95"/>
      <c r="P138" s="95"/>
      <c r="Q138" s="99"/>
      <c r="R138" s="99"/>
      <c r="S138" s="99"/>
      <c r="T138" s="99"/>
      <c r="U138" s="103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5"/>
      <c r="AM138" s="99"/>
      <c r="AN138" s="99"/>
      <c r="AO138" s="99"/>
      <c r="AP138" s="82">
        <f>CONCATENATE(Input!D150)</f>
      </c>
      <c r="AQ138" s="82">
        <f>CONCATENATE(Input!E150)</f>
      </c>
    </row>
    <row r="139" spans="1:43" s="106" customFormat="1" ht="10.5">
      <c r="A139" s="99">
        <v>132</v>
      </c>
      <c r="B139" s="100" t="s">
        <v>97</v>
      </c>
      <c r="C139" s="96" t="str">
        <f>IF(Input!F151-Input!G151&gt;=0,"40","50")</f>
        <v>40</v>
      </c>
      <c r="D139" s="104" t="s">
        <v>98</v>
      </c>
      <c r="E139" s="100">
        <f>CONCATENATE(Input!B151)</f>
      </c>
      <c r="F139" s="96">
        <f>CONCATENATE(Input!$D$14)</f>
      </c>
      <c r="G139" s="96">
        <f>CONCATENATE(Input!$D$12)</f>
      </c>
      <c r="H139" s="96" t="str">
        <f>IF(INT(TEXT(Input!$D$5,"mm"))&gt;=10,CONCATENATE(RIGHT(TEXT(Input!$D$5,"yyyy")+543,2)+1&amp;"31000"),CONCATENATE(RIGHT(TEXT(Input!$D$5,"yyyy")+543,2)&amp;"31000"))</f>
        <v>4331000</v>
      </c>
      <c r="I139" s="100">
        <f t="shared" si="4"/>
      </c>
      <c r="J139" s="100">
        <f t="shared" si="5"/>
      </c>
      <c r="K139" s="122">
        <f>CONCATENATE(Input!J151)</f>
      </c>
      <c r="L139" s="101">
        <f>ABS(Input!F151-Input!G151)</f>
        <v>0</v>
      </c>
      <c r="M139" s="96" t="str">
        <f>CONCATENATE("FAC9=",Input!K151)</f>
        <v>FAC9=</v>
      </c>
      <c r="N139" s="103"/>
      <c r="O139" s="95"/>
      <c r="P139" s="95"/>
      <c r="Q139" s="99"/>
      <c r="R139" s="99"/>
      <c r="S139" s="99"/>
      <c r="T139" s="99"/>
      <c r="U139" s="103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5"/>
      <c r="AM139" s="99"/>
      <c r="AN139" s="99"/>
      <c r="AO139" s="99"/>
      <c r="AP139" s="82">
        <f>CONCATENATE(Input!D151)</f>
      </c>
      <c r="AQ139" s="82">
        <f>CONCATENATE(Input!E151)</f>
      </c>
    </row>
    <row r="140" spans="1:43" s="106" customFormat="1" ht="10.5">
      <c r="A140" s="103">
        <v>133</v>
      </c>
      <c r="B140" s="100" t="s">
        <v>97</v>
      </c>
      <c r="C140" s="96" t="str">
        <f>IF(Input!F152-Input!G152&gt;=0,"40","50")</f>
        <v>40</v>
      </c>
      <c r="D140" s="104" t="s">
        <v>98</v>
      </c>
      <c r="E140" s="100">
        <f>CONCATENATE(Input!B152)</f>
      </c>
      <c r="F140" s="96">
        <f>CONCATENATE(Input!$D$14)</f>
      </c>
      <c r="G140" s="96">
        <f>CONCATENATE(Input!$D$12)</f>
      </c>
      <c r="H140" s="96" t="str">
        <f>IF(INT(TEXT(Input!$D$5,"mm"))&gt;=10,CONCATENATE(RIGHT(TEXT(Input!$D$5,"yyyy")+543,2)+1&amp;"31000"),CONCATENATE(RIGHT(TEXT(Input!$D$5,"yyyy")+543,2)&amp;"31000"))</f>
        <v>4331000</v>
      </c>
      <c r="I140" s="100">
        <f t="shared" si="4"/>
      </c>
      <c r="J140" s="100">
        <f t="shared" si="5"/>
      </c>
      <c r="K140" s="122">
        <f>CONCATENATE(Input!J152)</f>
      </c>
      <c r="L140" s="101">
        <f>ABS(Input!F152-Input!G152)</f>
        <v>0</v>
      </c>
      <c r="M140" s="96" t="str">
        <f>CONCATENATE("FAC9=",Input!K152)</f>
        <v>FAC9=</v>
      </c>
      <c r="N140" s="103"/>
      <c r="O140" s="95"/>
      <c r="P140" s="95"/>
      <c r="Q140" s="99"/>
      <c r="R140" s="99"/>
      <c r="S140" s="99"/>
      <c r="T140" s="99"/>
      <c r="U140" s="103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5"/>
      <c r="AM140" s="99"/>
      <c r="AN140" s="99"/>
      <c r="AO140" s="99"/>
      <c r="AP140" s="82">
        <f>CONCATENATE(Input!D152)</f>
      </c>
      <c r="AQ140" s="82">
        <f>CONCATENATE(Input!E152)</f>
      </c>
    </row>
    <row r="141" spans="1:43" s="106" customFormat="1" ht="10.5">
      <c r="A141" s="103">
        <v>134</v>
      </c>
      <c r="B141" s="100" t="s">
        <v>97</v>
      </c>
      <c r="C141" s="96" t="str">
        <f>IF(Input!F153-Input!G153&gt;=0,"40","50")</f>
        <v>40</v>
      </c>
      <c r="D141" s="104" t="s">
        <v>98</v>
      </c>
      <c r="E141" s="100">
        <f>CONCATENATE(Input!B153)</f>
      </c>
      <c r="F141" s="96">
        <f>CONCATENATE(Input!$D$14)</f>
      </c>
      <c r="G141" s="96">
        <f>CONCATENATE(Input!$D$12)</f>
      </c>
      <c r="H141" s="96" t="str">
        <f>IF(INT(TEXT(Input!$D$5,"mm"))&gt;=10,CONCATENATE(RIGHT(TEXT(Input!$D$5,"yyyy")+543,2)+1&amp;"31000"),CONCATENATE(RIGHT(TEXT(Input!$D$5,"yyyy")+543,2)&amp;"31000"))</f>
        <v>4331000</v>
      </c>
      <c r="I141" s="100">
        <f t="shared" si="4"/>
      </c>
      <c r="J141" s="100">
        <f t="shared" si="5"/>
      </c>
      <c r="K141" s="122">
        <f>CONCATENATE(Input!J153)</f>
      </c>
      <c r="L141" s="101">
        <f>ABS(Input!F153-Input!G153)</f>
        <v>0</v>
      </c>
      <c r="M141" s="96" t="str">
        <f>CONCATENATE("FAC9=",Input!K153)</f>
        <v>FAC9=</v>
      </c>
      <c r="N141" s="103"/>
      <c r="O141" s="95"/>
      <c r="P141" s="95"/>
      <c r="Q141" s="99"/>
      <c r="R141" s="99"/>
      <c r="S141" s="99"/>
      <c r="T141" s="99"/>
      <c r="U141" s="103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5"/>
      <c r="AM141" s="99"/>
      <c r="AN141" s="99"/>
      <c r="AO141" s="99"/>
      <c r="AP141" s="82">
        <f>CONCATENATE(Input!D153)</f>
      </c>
      <c r="AQ141" s="82">
        <f>CONCATENATE(Input!E153)</f>
      </c>
    </row>
    <row r="142" spans="1:43" s="106" customFormat="1" ht="10.5">
      <c r="A142" s="99">
        <v>135</v>
      </c>
      <c r="B142" s="100" t="s">
        <v>97</v>
      </c>
      <c r="C142" s="96" t="str">
        <f>IF(Input!F154-Input!G154&gt;=0,"40","50")</f>
        <v>40</v>
      </c>
      <c r="D142" s="104" t="s">
        <v>98</v>
      </c>
      <c r="E142" s="100">
        <f>CONCATENATE(Input!B154)</f>
      </c>
      <c r="F142" s="96">
        <f>CONCATENATE(Input!$D$14)</f>
      </c>
      <c r="G142" s="96">
        <f>CONCATENATE(Input!$D$12)</f>
      </c>
      <c r="H142" s="96" t="str">
        <f>IF(INT(TEXT(Input!$D$5,"mm"))&gt;=10,CONCATENATE(RIGHT(TEXT(Input!$D$5,"yyyy")+543,2)+1&amp;"31000"),CONCATENATE(RIGHT(TEXT(Input!$D$5,"yyyy")+543,2)&amp;"31000"))</f>
        <v>4331000</v>
      </c>
      <c r="I142" s="100">
        <f t="shared" si="4"/>
      </c>
      <c r="J142" s="100">
        <f t="shared" si="5"/>
      </c>
      <c r="K142" s="122">
        <f>CONCATENATE(Input!J154)</f>
      </c>
      <c r="L142" s="101">
        <f>ABS(Input!F154-Input!G154)</f>
        <v>0</v>
      </c>
      <c r="M142" s="96" t="str">
        <f>CONCATENATE("FAC9=",Input!K154)</f>
        <v>FAC9=</v>
      </c>
      <c r="N142" s="103"/>
      <c r="O142" s="95"/>
      <c r="P142" s="95"/>
      <c r="Q142" s="99"/>
      <c r="R142" s="99"/>
      <c r="S142" s="99"/>
      <c r="T142" s="99"/>
      <c r="U142" s="103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5"/>
      <c r="AM142" s="99"/>
      <c r="AN142" s="99"/>
      <c r="AO142" s="99"/>
      <c r="AP142" s="82">
        <f>CONCATENATE(Input!D154)</f>
      </c>
      <c r="AQ142" s="82">
        <f>CONCATENATE(Input!E154)</f>
      </c>
    </row>
    <row r="143" spans="1:43" s="106" customFormat="1" ht="10.5">
      <c r="A143" s="103">
        <v>136</v>
      </c>
      <c r="B143" s="100" t="s">
        <v>97</v>
      </c>
      <c r="C143" s="96" t="str">
        <f>IF(Input!F155-Input!G155&gt;=0,"40","50")</f>
        <v>40</v>
      </c>
      <c r="D143" s="104" t="s">
        <v>98</v>
      </c>
      <c r="E143" s="100">
        <f>CONCATENATE(Input!B155)</f>
      </c>
      <c r="F143" s="96">
        <f>CONCATENATE(Input!$D$14)</f>
      </c>
      <c r="G143" s="96">
        <f>CONCATENATE(Input!$D$12)</f>
      </c>
      <c r="H143" s="96" t="str">
        <f>IF(INT(TEXT(Input!$D$5,"mm"))&gt;=10,CONCATENATE(RIGHT(TEXT(Input!$D$5,"yyyy")+543,2)+1&amp;"31000"),CONCATENATE(RIGHT(TEXT(Input!$D$5,"yyyy")+543,2)&amp;"31000"))</f>
        <v>4331000</v>
      </c>
      <c r="I143" s="100">
        <f t="shared" si="4"/>
      </c>
      <c r="J143" s="100">
        <f t="shared" si="5"/>
      </c>
      <c r="K143" s="122">
        <f>CONCATENATE(Input!J155)</f>
      </c>
      <c r="L143" s="101">
        <f>ABS(Input!F155-Input!G155)</f>
        <v>0</v>
      </c>
      <c r="M143" s="96" t="str">
        <f>CONCATENATE("FAC9=",Input!K155)</f>
        <v>FAC9=</v>
      </c>
      <c r="N143" s="103"/>
      <c r="O143" s="95"/>
      <c r="P143" s="95"/>
      <c r="Q143" s="99"/>
      <c r="R143" s="99"/>
      <c r="S143" s="99"/>
      <c r="T143" s="99"/>
      <c r="U143" s="103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5"/>
      <c r="AM143" s="99"/>
      <c r="AN143" s="99"/>
      <c r="AO143" s="99"/>
      <c r="AP143" s="82">
        <f>CONCATENATE(Input!D155)</f>
      </c>
      <c r="AQ143" s="82">
        <f>CONCATENATE(Input!E155)</f>
      </c>
    </row>
    <row r="144" spans="1:43" s="106" customFormat="1" ht="10.5">
      <c r="A144" s="103">
        <v>137</v>
      </c>
      <c r="B144" s="100" t="s">
        <v>97</v>
      </c>
      <c r="C144" s="96" t="str">
        <f>IF(Input!F156-Input!G156&gt;=0,"40","50")</f>
        <v>40</v>
      </c>
      <c r="D144" s="104" t="s">
        <v>98</v>
      </c>
      <c r="E144" s="100">
        <f>CONCATENATE(Input!B156)</f>
      </c>
      <c r="F144" s="96">
        <f>CONCATENATE(Input!$D$14)</f>
      </c>
      <c r="G144" s="96">
        <f>CONCATENATE(Input!$D$12)</f>
      </c>
      <c r="H144" s="96" t="str">
        <f>IF(INT(TEXT(Input!$D$5,"mm"))&gt;=10,CONCATENATE(RIGHT(TEXT(Input!$D$5,"yyyy")+543,2)+1&amp;"31000"),CONCATENATE(RIGHT(TEXT(Input!$D$5,"yyyy")+543,2)&amp;"31000"))</f>
        <v>4331000</v>
      </c>
      <c r="I144" s="100">
        <f t="shared" si="4"/>
      </c>
      <c r="J144" s="100">
        <f t="shared" si="5"/>
      </c>
      <c r="K144" s="122">
        <f>CONCATENATE(Input!J156)</f>
      </c>
      <c r="L144" s="101">
        <f>ABS(Input!F156-Input!G156)</f>
        <v>0</v>
      </c>
      <c r="M144" s="96" t="str">
        <f>CONCATENATE("FAC9=",Input!K156)</f>
        <v>FAC9=</v>
      </c>
      <c r="N144" s="103"/>
      <c r="O144" s="95"/>
      <c r="P144" s="95"/>
      <c r="Q144" s="99"/>
      <c r="R144" s="99"/>
      <c r="S144" s="99"/>
      <c r="T144" s="99"/>
      <c r="U144" s="103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5"/>
      <c r="AM144" s="99"/>
      <c r="AN144" s="99"/>
      <c r="AO144" s="99"/>
      <c r="AP144" s="82">
        <f>CONCATENATE(Input!D156)</f>
      </c>
      <c r="AQ144" s="82">
        <f>CONCATENATE(Input!E156)</f>
      </c>
    </row>
    <row r="145" spans="1:43" s="106" customFormat="1" ht="10.5">
      <c r="A145" s="99">
        <v>138</v>
      </c>
      <c r="B145" s="100" t="s">
        <v>97</v>
      </c>
      <c r="C145" s="96" t="str">
        <f>IF(Input!F157-Input!G157&gt;=0,"40","50")</f>
        <v>40</v>
      </c>
      <c r="D145" s="104" t="s">
        <v>98</v>
      </c>
      <c r="E145" s="100">
        <f>CONCATENATE(Input!B157)</f>
      </c>
      <c r="F145" s="96">
        <f>CONCATENATE(Input!$D$14)</f>
      </c>
      <c r="G145" s="96">
        <f>CONCATENATE(Input!$D$12)</f>
      </c>
      <c r="H145" s="96" t="str">
        <f>IF(INT(TEXT(Input!$D$5,"mm"))&gt;=10,CONCATENATE(RIGHT(TEXT(Input!$D$5,"yyyy")+543,2)+1&amp;"31000"),CONCATENATE(RIGHT(TEXT(Input!$D$5,"yyyy")+543,2)&amp;"31000"))</f>
        <v>4331000</v>
      </c>
      <c r="I145" s="100">
        <f t="shared" si="4"/>
      </c>
      <c r="J145" s="100">
        <f t="shared" si="5"/>
      </c>
      <c r="K145" s="122">
        <f>CONCATENATE(Input!J157)</f>
      </c>
      <c r="L145" s="101">
        <f>ABS(Input!F157-Input!G157)</f>
        <v>0</v>
      </c>
      <c r="M145" s="96" t="str">
        <f>CONCATENATE("FAC9=",Input!K157)</f>
        <v>FAC9=</v>
      </c>
      <c r="N145" s="103"/>
      <c r="O145" s="95"/>
      <c r="P145" s="95"/>
      <c r="Q145" s="99"/>
      <c r="R145" s="99"/>
      <c r="S145" s="99"/>
      <c r="T145" s="99"/>
      <c r="U145" s="103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5"/>
      <c r="AM145" s="99"/>
      <c r="AN145" s="99"/>
      <c r="AO145" s="99"/>
      <c r="AP145" s="82">
        <f>CONCATENATE(Input!D157)</f>
      </c>
      <c r="AQ145" s="82">
        <f>CONCATENATE(Input!E157)</f>
      </c>
    </row>
    <row r="146" spans="1:43" s="106" customFormat="1" ht="10.5">
      <c r="A146" s="103">
        <v>139</v>
      </c>
      <c r="B146" s="100" t="s">
        <v>97</v>
      </c>
      <c r="C146" s="96" t="str">
        <f>IF(Input!F158-Input!G158&gt;=0,"40","50")</f>
        <v>40</v>
      </c>
      <c r="D146" s="104" t="s">
        <v>98</v>
      </c>
      <c r="E146" s="100">
        <f>CONCATENATE(Input!B158)</f>
      </c>
      <c r="F146" s="96">
        <f>CONCATENATE(Input!$D$14)</f>
      </c>
      <c r="G146" s="96">
        <f>CONCATENATE(Input!$D$12)</f>
      </c>
      <c r="H146" s="96" t="str">
        <f>IF(INT(TEXT(Input!$D$5,"mm"))&gt;=10,CONCATENATE(RIGHT(TEXT(Input!$D$5,"yyyy")+543,2)+1&amp;"31000"),CONCATENATE(RIGHT(TEXT(Input!$D$5,"yyyy")+543,2)&amp;"31000"))</f>
        <v>4331000</v>
      </c>
      <c r="I146" s="100">
        <f t="shared" si="4"/>
      </c>
      <c r="J146" s="100">
        <f t="shared" si="5"/>
      </c>
      <c r="K146" s="122">
        <f>CONCATENATE(Input!J158)</f>
      </c>
      <c r="L146" s="101">
        <f>ABS(Input!F158-Input!G158)</f>
        <v>0</v>
      </c>
      <c r="M146" s="96" t="str">
        <f>CONCATENATE("FAC9=",Input!K158)</f>
        <v>FAC9=</v>
      </c>
      <c r="N146" s="103"/>
      <c r="O146" s="95"/>
      <c r="P146" s="95"/>
      <c r="Q146" s="99"/>
      <c r="R146" s="99"/>
      <c r="S146" s="99"/>
      <c r="T146" s="99"/>
      <c r="U146" s="103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5"/>
      <c r="AM146" s="99"/>
      <c r="AN146" s="99"/>
      <c r="AO146" s="99"/>
      <c r="AP146" s="82">
        <f>CONCATENATE(Input!D158)</f>
      </c>
      <c r="AQ146" s="82">
        <f>CONCATENATE(Input!E158)</f>
      </c>
    </row>
    <row r="147" spans="1:43" s="106" customFormat="1" ht="10.5">
      <c r="A147" s="103">
        <v>140</v>
      </c>
      <c r="B147" s="100" t="s">
        <v>97</v>
      </c>
      <c r="C147" s="96" t="str">
        <f>IF(Input!F159-Input!G159&gt;=0,"40","50")</f>
        <v>40</v>
      </c>
      <c r="D147" s="104" t="s">
        <v>98</v>
      </c>
      <c r="E147" s="100">
        <f>CONCATENATE(Input!B159)</f>
      </c>
      <c r="F147" s="96">
        <f>CONCATENATE(Input!$D$14)</f>
      </c>
      <c r="G147" s="96">
        <f>CONCATENATE(Input!$D$12)</f>
      </c>
      <c r="H147" s="96" t="str">
        <f>IF(INT(TEXT(Input!$D$5,"mm"))&gt;=10,CONCATENATE(RIGHT(TEXT(Input!$D$5,"yyyy")+543,2)+1&amp;"31000"),CONCATENATE(RIGHT(TEXT(Input!$D$5,"yyyy")+543,2)&amp;"31000"))</f>
        <v>4331000</v>
      </c>
      <c r="I147" s="100">
        <f t="shared" si="4"/>
      </c>
      <c r="J147" s="100">
        <f t="shared" si="5"/>
      </c>
      <c r="K147" s="122">
        <f>CONCATENATE(Input!J159)</f>
      </c>
      <c r="L147" s="101">
        <f>ABS(Input!F159-Input!G159)</f>
        <v>0</v>
      </c>
      <c r="M147" s="96" t="str">
        <f>CONCATENATE("FAC9=",Input!K159)</f>
        <v>FAC9=</v>
      </c>
      <c r="N147" s="103"/>
      <c r="O147" s="95"/>
      <c r="P147" s="95"/>
      <c r="Q147" s="99"/>
      <c r="R147" s="99"/>
      <c r="S147" s="99"/>
      <c r="T147" s="99"/>
      <c r="U147" s="103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5"/>
      <c r="AM147" s="99"/>
      <c r="AN147" s="99"/>
      <c r="AO147" s="99"/>
      <c r="AP147" s="82">
        <f>CONCATENATE(Input!D159)</f>
      </c>
      <c r="AQ147" s="82">
        <f>CONCATENATE(Input!E159)</f>
      </c>
    </row>
    <row r="148" spans="1:43" s="106" customFormat="1" ht="10.5">
      <c r="A148" s="99">
        <v>141</v>
      </c>
      <c r="B148" s="100" t="s">
        <v>97</v>
      </c>
      <c r="C148" s="96" t="str">
        <f>IF(Input!F160-Input!G160&gt;=0,"40","50")</f>
        <v>40</v>
      </c>
      <c r="D148" s="104" t="s">
        <v>98</v>
      </c>
      <c r="E148" s="100">
        <f>CONCATENATE(Input!B160)</f>
      </c>
      <c r="F148" s="96">
        <f>CONCATENATE(Input!$D$14)</f>
      </c>
      <c r="G148" s="96">
        <f>CONCATENATE(Input!$D$12)</f>
      </c>
      <c r="H148" s="96" t="str">
        <f>IF(INT(TEXT(Input!$D$5,"mm"))&gt;=10,CONCATENATE(RIGHT(TEXT(Input!$D$5,"yyyy")+543,2)+1&amp;"31000"),CONCATENATE(RIGHT(TEXT(Input!$D$5,"yyyy")+543,2)&amp;"31000"))</f>
        <v>4331000</v>
      </c>
      <c r="I148" s="100">
        <f t="shared" si="4"/>
      </c>
      <c r="J148" s="100">
        <f t="shared" si="5"/>
      </c>
      <c r="K148" s="122">
        <f>CONCATENATE(Input!J160)</f>
      </c>
      <c r="L148" s="101">
        <f>ABS(Input!F160-Input!G160)</f>
        <v>0</v>
      </c>
      <c r="M148" s="96" t="str">
        <f>CONCATENATE("FAC9=",Input!K160)</f>
        <v>FAC9=</v>
      </c>
      <c r="N148" s="103"/>
      <c r="O148" s="95"/>
      <c r="P148" s="95"/>
      <c r="Q148" s="99"/>
      <c r="R148" s="99"/>
      <c r="S148" s="99"/>
      <c r="T148" s="99"/>
      <c r="U148" s="103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5"/>
      <c r="AM148" s="99"/>
      <c r="AN148" s="99"/>
      <c r="AO148" s="99"/>
      <c r="AP148" s="82">
        <f>CONCATENATE(Input!D160)</f>
      </c>
      <c r="AQ148" s="82">
        <f>CONCATENATE(Input!E160)</f>
      </c>
    </row>
    <row r="149" spans="1:43" s="106" customFormat="1" ht="10.5">
      <c r="A149" s="103">
        <v>142</v>
      </c>
      <c r="B149" s="100" t="s">
        <v>97</v>
      </c>
      <c r="C149" s="96" t="str">
        <f>IF(Input!F161-Input!G161&gt;=0,"40","50")</f>
        <v>40</v>
      </c>
      <c r="D149" s="104" t="s">
        <v>98</v>
      </c>
      <c r="E149" s="100">
        <f>CONCATENATE(Input!B161)</f>
      </c>
      <c r="F149" s="96">
        <f>CONCATENATE(Input!$D$14)</f>
      </c>
      <c r="G149" s="96">
        <f>CONCATENATE(Input!$D$12)</f>
      </c>
      <c r="H149" s="96" t="str">
        <f>IF(INT(TEXT(Input!$D$5,"mm"))&gt;=10,CONCATENATE(RIGHT(TEXT(Input!$D$5,"yyyy")+543,2)+1&amp;"31000"),CONCATENATE(RIGHT(TEXT(Input!$D$5,"yyyy")+543,2)&amp;"31000"))</f>
        <v>4331000</v>
      </c>
      <c r="I149" s="100">
        <f t="shared" si="4"/>
      </c>
      <c r="J149" s="100">
        <f t="shared" si="5"/>
      </c>
      <c r="K149" s="122">
        <f>CONCATENATE(Input!J161)</f>
      </c>
      <c r="L149" s="101">
        <f>ABS(Input!F161-Input!G161)</f>
        <v>0</v>
      </c>
      <c r="M149" s="96" t="str">
        <f>CONCATENATE("FAC9=",Input!K161)</f>
        <v>FAC9=</v>
      </c>
      <c r="N149" s="103"/>
      <c r="O149" s="95"/>
      <c r="P149" s="95"/>
      <c r="Q149" s="99"/>
      <c r="R149" s="99"/>
      <c r="S149" s="99"/>
      <c r="T149" s="99"/>
      <c r="U149" s="103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5"/>
      <c r="AM149" s="99"/>
      <c r="AN149" s="99"/>
      <c r="AO149" s="99"/>
      <c r="AP149" s="82">
        <f>CONCATENATE(Input!D161)</f>
      </c>
      <c r="AQ149" s="82">
        <f>CONCATENATE(Input!E161)</f>
      </c>
    </row>
    <row r="150" spans="1:43" s="106" customFormat="1" ht="10.5">
      <c r="A150" s="103">
        <v>143</v>
      </c>
      <c r="B150" s="100" t="s">
        <v>97</v>
      </c>
      <c r="C150" s="96" t="str">
        <f>IF(Input!F162-Input!G162&gt;=0,"40","50")</f>
        <v>40</v>
      </c>
      <c r="D150" s="104" t="s">
        <v>98</v>
      </c>
      <c r="E150" s="100">
        <f>CONCATENATE(Input!B162)</f>
      </c>
      <c r="F150" s="96">
        <f>CONCATENATE(Input!$D$14)</f>
      </c>
      <c r="G150" s="96">
        <f>CONCATENATE(Input!$D$12)</f>
      </c>
      <c r="H150" s="96" t="str">
        <f>IF(INT(TEXT(Input!$D$5,"mm"))&gt;=10,CONCATENATE(RIGHT(TEXT(Input!$D$5,"yyyy")+543,2)+1&amp;"31000"),CONCATENATE(RIGHT(TEXT(Input!$D$5,"yyyy")+543,2)&amp;"31000"))</f>
        <v>4331000</v>
      </c>
      <c r="I150" s="100">
        <f t="shared" si="4"/>
      </c>
      <c r="J150" s="100">
        <f t="shared" si="5"/>
      </c>
      <c r="K150" s="122">
        <f>CONCATENATE(Input!J162)</f>
      </c>
      <c r="L150" s="101">
        <f>ABS(Input!F162-Input!G162)</f>
        <v>0</v>
      </c>
      <c r="M150" s="96" t="str">
        <f>CONCATENATE("FAC9=",Input!K162)</f>
        <v>FAC9=</v>
      </c>
      <c r="N150" s="103"/>
      <c r="O150" s="95"/>
      <c r="P150" s="95"/>
      <c r="Q150" s="99"/>
      <c r="R150" s="99"/>
      <c r="S150" s="99"/>
      <c r="T150" s="99"/>
      <c r="U150" s="103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5"/>
      <c r="AM150" s="99"/>
      <c r="AN150" s="99"/>
      <c r="AO150" s="99"/>
      <c r="AP150" s="82">
        <f>CONCATENATE(Input!D162)</f>
      </c>
      <c r="AQ150" s="82">
        <f>CONCATENATE(Input!E162)</f>
      </c>
    </row>
    <row r="151" spans="1:43" s="106" customFormat="1" ht="10.5">
      <c r="A151" s="99">
        <v>144</v>
      </c>
      <c r="B151" s="100" t="s">
        <v>97</v>
      </c>
      <c r="C151" s="96" t="str">
        <f>IF(Input!F163-Input!G163&gt;=0,"40","50")</f>
        <v>40</v>
      </c>
      <c r="D151" s="104" t="s">
        <v>98</v>
      </c>
      <c r="E151" s="100">
        <f>CONCATENATE(Input!B163)</f>
      </c>
      <c r="F151" s="96">
        <f>CONCATENATE(Input!$D$14)</f>
      </c>
      <c r="G151" s="96">
        <f>CONCATENATE(Input!$D$12)</f>
      </c>
      <c r="H151" s="96" t="str">
        <f>IF(INT(TEXT(Input!$D$5,"mm"))&gt;=10,CONCATENATE(RIGHT(TEXT(Input!$D$5,"yyyy")+543,2)+1&amp;"31000"),CONCATENATE(RIGHT(TEXT(Input!$D$5,"yyyy")+543,2)&amp;"31000"))</f>
        <v>4331000</v>
      </c>
      <c r="I151" s="100">
        <f t="shared" si="4"/>
      </c>
      <c r="J151" s="100">
        <f t="shared" si="5"/>
      </c>
      <c r="K151" s="122">
        <f>CONCATENATE(Input!J163)</f>
      </c>
      <c r="L151" s="101">
        <f>ABS(Input!F163-Input!G163)</f>
        <v>0</v>
      </c>
      <c r="M151" s="96" t="str">
        <f>CONCATENATE("FAC9=",Input!K163)</f>
        <v>FAC9=</v>
      </c>
      <c r="N151" s="103"/>
      <c r="O151" s="95"/>
      <c r="P151" s="95"/>
      <c r="Q151" s="99"/>
      <c r="R151" s="99"/>
      <c r="S151" s="99"/>
      <c r="T151" s="99"/>
      <c r="U151" s="103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5"/>
      <c r="AM151" s="99"/>
      <c r="AN151" s="99"/>
      <c r="AO151" s="99"/>
      <c r="AP151" s="82">
        <f>CONCATENATE(Input!D163)</f>
      </c>
      <c r="AQ151" s="82">
        <f>CONCATENATE(Input!E163)</f>
      </c>
    </row>
    <row r="152" spans="1:43" s="106" customFormat="1" ht="10.5">
      <c r="A152" s="103">
        <v>145</v>
      </c>
      <c r="B152" s="100" t="s">
        <v>97</v>
      </c>
      <c r="C152" s="96" t="str">
        <f>IF(Input!F164-Input!G164&gt;=0,"40","50")</f>
        <v>40</v>
      </c>
      <c r="D152" s="104" t="s">
        <v>98</v>
      </c>
      <c r="E152" s="100">
        <f>CONCATENATE(Input!B164)</f>
      </c>
      <c r="F152" s="96">
        <f>CONCATENATE(Input!$D$14)</f>
      </c>
      <c r="G152" s="96">
        <f>CONCATENATE(Input!$D$12)</f>
      </c>
      <c r="H152" s="96" t="str">
        <f>IF(INT(TEXT(Input!$D$5,"mm"))&gt;=10,CONCATENATE(RIGHT(TEXT(Input!$D$5,"yyyy")+543,2)+1&amp;"31000"),CONCATENATE(RIGHT(TEXT(Input!$D$5,"yyyy")+543,2)&amp;"31000"))</f>
        <v>4331000</v>
      </c>
      <c r="I152" s="100">
        <f t="shared" si="4"/>
      </c>
      <c r="J152" s="100">
        <f t="shared" si="5"/>
      </c>
      <c r="K152" s="122">
        <f>CONCATENATE(Input!J164)</f>
      </c>
      <c r="L152" s="101">
        <f>ABS(Input!F164-Input!G164)</f>
        <v>0</v>
      </c>
      <c r="M152" s="96" t="str">
        <f>CONCATENATE("FAC9=",Input!K164)</f>
        <v>FAC9=</v>
      </c>
      <c r="N152" s="103"/>
      <c r="O152" s="95"/>
      <c r="P152" s="95"/>
      <c r="Q152" s="99"/>
      <c r="R152" s="99"/>
      <c r="S152" s="99"/>
      <c r="T152" s="99"/>
      <c r="U152" s="103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5"/>
      <c r="AM152" s="99"/>
      <c r="AN152" s="99"/>
      <c r="AO152" s="99"/>
      <c r="AP152" s="82">
        <f>CONCATENATE(Input!D164)</f>
      </c>
      <c r="AQ152" s="82">
        <f>CONCATENATE(Input!E164)</f>
      </c>
    </row>
    <row r="153" spans="1:43" s="106" customFormat="1" ht="10.5">
      <c r="A153" s="103">
        <v>146</v>
      </c>
      <c r="B153" s="100" t="s">
        <v>97</v>
      </c>
      <c r="C153" s="96" t="str">
        <f>IF(Input!F165-Input!G165&gt;=0,"40","50")</f>
        <v>40</v>
      </c>
      <c r="D153" s="104" t="s">
        <v>98</v>
      </c>
      <c r="E153" s="100">
        <f>CONCATENATE(Input!B165)</f>
      </c>
      <c r="F153" s="96">
        <f>CONCATENATE(Input!$D$14)</f>
      </c>
      <c r="G153" s="96">
        <f>CONCATENATE(Input!$D$12)</f>
      </c>
      <c r="H153" s="96" t="str">
        <f>IF(INT(TEXT(Input!$D$5,"mm"))&gt;=10,CONCATENATE(RIGHT(TEXT(Input!$D$5,"yyyy")+543,2)+1&amp;"31000"),CONCATENATE(RIGHT(TEXT(Input!$D$5,"yyyy")+543,2)&amp;"31000"))</f>
        <v>4331000</v>
      </c>
      <c r="I153" s="100">
        <f t="shared" si="4"/>
      </c>
      <c r="J153" s="100">
        <f t="shared" si="5"/>
      </c>
      <c r="K153" s="122">
        <f>CONCATENATE(Input!J165)</f>
      </c>
      <c r="L153" s="101">
        <f>ABS(Input!F165-Input!G165)</f>
        <v>0</v>
      </c>
      <c r="M153" s="96" t="str">
        <f>CONCATENATE("FAC9=",Input!K165)</f>
        <v>FAC9=</v>
      </c>
      <c r="N153" s="103"/>
      <c r="O153" s="95"/>
      <c r="P153" s="95"/>
      <c r="Q153" s="99"/>
      <c r="R153" s="99"/>
      <c r="S153" s="99"/>
      <c r="T153" s="99"/>
      <c r="U153" s="103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5"/>
      <c r="AM153" s="99"/>
      <c r="AN153" s="99"/>
      <c r="AO153" s="99"/>
      <c r="AP153" s="82">
        <f>CONCATENATE(Input!D165)</f>
      </c>
      <c r="AQ153" s="82">
        <f>CONCATENATE(Input!E165)</f>
      </c>
    </row>
    <row r="154" spans="1:43" s="106" customFormat="1" ht="10.5">
      <c r="A154" s="99">
        <v>147</v>
      </c>
      <c r="B154" s="100" t="s">
        <v>97</v>
      </c>
      <c r="C154" s="96" t="str">
        <f>IF(Input!F166-Input!G166&gt;=0,"40","50")</f>
        <v>40</v>
      </c>
      <c r="D154" s="104" t="s">
        <v>98</v>
      </c>
      <c r="E154" s="100">
        <f>CONCATENATE(Input!B166)</f>
      </c>
      <c r="F154" s="96">
        <f>CONCATENATE(Input!$D$14)</f>
      </c>
      <c r="G154" s="96">
        <f>CONCATENATE(Input!$D$12)</f>
      </c>
      <c r="H154" s="96" t="str">
        <f>IF(INT(TEXT(Input!$D$5,"mm"))&gt;=10,CONCATENATE(RIGHT(TEXT(Input!$D$5,"yyyy")+543,2)+1&amp;"31000"),CONCATENATE(RIGHT(TEXT(Input!$D$5,"yyyy")+543,2)&amp;"31000"))</f>
        <v>4331000</v>
      </c>
      <c r="I154" s="100">
        <f t="shared" si="4"/>
      </c>
      <c r="J154" s="100">
        <f t="shared" si="5"/>
      </c>
      <c r="K154" s="122">
        <f>CONCATENATE(Input!J166)</f>
      </c>
      <c r="L154" s="101">
        <f>ABS(Input!F166-Input!G166)</f>
        <v>0</v>
      </c>
      <c r="M154" s="96" t="str">
        <f>CONCATENATE("FAC9=",Input!K166)</f>
        <v>FAC9=</v>
      </c>
      <c r="N154" s="103"/>
      <c r="O154" s="95"/>
      <c r="P154" s="95"/>
      <c r="Q154" s="99"/>
      <c r="R154" s="99"/>
      <c r="S154" s="99"/>
      <c r="T154" s="99"/>
      <c r="U154" s="103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5"/>
      <c r="AM154" s="99"/>
      <c r="AN154" s="99"/>
      <c r="AO154" s="99"/>
      <c r="AP154" s="82">
        <f>CONCATENATE(Input!D166)</f>
      </c>
      <c r="AQ154" s="82">
        <f>CONCATENATE(Input!E166)</f>
      </c>
    </row>
    <row r="155" spans="1:43" s="106" customFormat="1" ht="10.5">
      <c r="A155" s="103">
        <v>148</v>
      </c>
      <c r="B155" s="100" t="s">
        <v>97</v>
      </c>
      <c r="C155" s="96" t="str">
        <f>IF(Input!F167-Input!G167&gt;=0,"40","50")</f>
        <v>40</v>
      </c>
      <c r="D155" s="104" t="s">
        <v>98</v>
      </c>
      <c r="E155" s="100">
        <f>CONCATENATE(Input!B167)</f>
      </c>
      <c r="F155" s="96">
        <f>CONCATENATE(Input!$D$14)</f>
      </c>
      <c r="G155" s="96">
        <f>CONCATENATE(Input!$D$12)</f>
      </c>
      <c r="H155" s="96" t="str">
        <f>IF(INT(TEXT(Input!$D$5,"mm"))&gt;=10,CONCATENATE(RIGHT(TEXT(Input!$D$5,"yyyy")+543,2)+1&amp;"31000"),CONCATENATE(RIGHT(TEXT(Input!$D$5,"yyyy")+543,2)&amp;"31000"))</f>
        <v>4331000</v>
      </c>
      <c r="I155" s="100">
        <f t="shared" si="4"/>
      </c>
      <c r="J155" s="100">
        <f t="shared" si="5"/>
      </c>
      <c r="K155" s="122">
        <f>CONCATENATE(Input!J167)</f>
      </c>
      <c r="L155" s="101">
        <f>ABS(Input!F167-Input!G167)</f>
        <v>0</v>
      </c>
      <c r="M155" s="96" t="str">
        <f>CONCATENATE("FAC9=",Input!K167)</f>
        <v>FAC9=</v>
      </c>
      <c r="N155" s="103"/>
      <c r="O155" s="95"/>
      <c r="P155" s="95"/>
      <c r="Q155" s="99"/>
      <c r="R155" s="99"/>
      <c r="S155" s="99"/>
      <c r="T155" s="99"/>
      <c r="U155" s="103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5"/>
      <c r="AM155" s="99"/>
      <c r="AN155" s="99"/>
      <c r="AO155" s="99"/>
      <c r="AP155" s="82">
        <f>CONCATENATE(Input!D167)</f>
      </c>
      <c r="AQ155" s="82">
        <f>CONCATENATE(Input!E167)</f>
      </c>
    </row>
    <row r="156" spans="1:43" s="106" customFormat="1" ht="10.5">
      <c r="A156" s="103">
        <v>149</v>
      </c>
      <c r="B156" s="100" t="s">
        <v>97</v>
      </c>
      <c r="C156" s="96" t="str">
        <f>IF(Input!F168-Input!G168&gt;=0,"40","50")</f>
        <v>40</v>
      </c>
      <c r="D156" s="104" t="s">
        <v>98</v>
      </c>
      <c r="E156" s="100">
        <f>CONCATENATE(Input!B168)</f>
      </c>
      <c r="F156" s="96">
        <f>CONCATENATE(Input!$D$14)</f>
      </c>
      <c r="G156" s="96">
        <f>CONCATENATE(Input!$D$12)</f>
      </c>
      <c r="H156" s="96" t="str">
        <f>IF(INT(TEXT(Input!$D$5,"mm"))&gt;=10,CONCATENATE(RIGHT(TEXT(Input!$D$5,"yyyy")+543,2)+1&amp;"31000"),CONCATENATE(RIGHT(TEXT(Input!$D$5,"yyyy")+543,2)&amp;"31000"))</f>
        <v>4331000</v>
      </c>
      <c r="I156" s="100">
        <f t="shared" si="4"/>
      </c>
      <c r="J156" s="100">
        <f t="shared" si="5"/>
      </c>
      <c r="K156" s="122">
        <f>CONCATENATE(Input!J168)</f>
      </c>
      <c r="L156" s="101">
        <f>ABS(Input!F168-Input!G168)</f>
        <v>0</v>
      </c>
      <c r="M156" s="96" t="str">
        <f>CONCATENATE("FAC9=",Input!K168)</f>
        <v>FAC9=</v>
      </c>
      <c r="N156" s="103"/>
      <c r="O156" s="95"/>
      <c r="P156" s="95"/>
      <c r="Q156" s="99"/>
      <c r="R156" s="99"/>
      <c r="S156" s="99"/>
      <c r="T156" s="99"/>
      <c r="U156" s="103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5"/>
      <c r="AM156" s="99"/>
      <c r="AN156" s="99"/>
      <c r="AO156" s="99"/>
      <c r="AP156" s="82">
        <f>CONCATENATE(Input!D168)</f>
      </c>
      <c r="AQ156" s="82">
        <f>CONCATENATE(Input!E168)</f>
      </c>
    </row>
    <row r="157" spans="1:43" s="106" customFormat="1" ht="10.5">
      <c r="A157" s="99">
        <v>150</v>
      </c>
      <c r="B157" s="100" t="s">
        <v>97</v>
      </c>
      <c r="C157" s="96" t="str">
        <f>IF(Input!F169-Input!G169&gt;=0,"40","50")</f>
        <v>40</v>
      </c>
      <c r="D157" s="104" t="s">
        <v>98</v>
      </c>
      <c r="E157" s="100">
        <f>CONCATENATE(Input!B169)</f>
      </c>
      <c r="F157" s="96">
        <f>CONCATENATE(Input!$D$14)</f>
      </c>
      <c r="G157" s="96">
        <f>CONCATENATE(Input!$D$12)</f>
      </c>
      <c r="H157" s="96" t="str">
        <f>IF(INT(TEXT(Input!$D$5,"mm"))&gt;=10,CONCATENATE(RIGHT(TEXT(Input!$D$5,"yyyy")+543,2)+1&amp;"31000"),CONCATENATE(RIGHT(TEXT(Input!$D$5,"yyyy")+543,2)&amp;"31000"))</f>
        <v>4331000</v>
      </c>
      <c r="I157" s="100">
        <f t="shared" si="4"/>
      </c>
      <c r="J157" s="100">
        <f t="shared" si="5"/>
      </c>
      <c r="K157" s="122">
        <f>CONCATENATE(Input!J169)</f>
      </c>
      <c r="L157" s="101">
        <f>ABS(Input!F169-Input!G169)</f>
        <v>0</v>
      </c>
      <c r="M157" s="96" t="str">
        <f>CONCATENATE("FAC9=",Input!K169)</f>
        <v>FAC9=</v>
      </c>
      <c r="N157" s="103"/>
      <c r="O157" s="95"/>
      <c r="P157" s="95"/>
      <c r="Q157" s="99"/>
      <c r="R157" s="99"/>
      <c r="S157" s="99"/>
      <c r="T157" s="99"/>
      <c r="U157" s="103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5"/>
      <c r="AM157" s="99"/>
      <c r="AN157" s="99"/>
      <c r="AO157" s="99"/>
      <c r="AP157" s="82">
        <f>CONCATENATE(Input!D169)</f>
      </c>
      <c r="AQ157" s="82">
        <f>CONCATENATE(Input!E169)</f>
      </c>
    </row>
    <row r="158" spans="1:43" s="106" customFormat="1" ht="10.5">
      <c r="A158" s="103">
        <v>151</v>
      </c>
      <c r="B158" s="100" t="s">
        <v>97</v>
      </c>
      <c r="C158" s="96" t="str">
        <f>IF(Input!F170-Input!G170&gt;=0,"40","50")</f>
        <v>40</v>
      </c>
      <c r="D158" s="104" t="s">
        <v>98</v>
      </c>
      <c r="E158" s="100">
        <f>CONCATENATE(Input!B170)</f>
      </c>
      <c r="F158" s="96">
        <f>CONCATENATE(Input!$D$14)</f>
      </c>
      <c r="G158" s="96">
        <f>CONCATENATE(Input!$D$12)</f>
      </c>
      <c r="H158" s="96" t="str">
        <f>IF(INT(TEXT(Input!$D$5,"mm"))&gt;=10,CONCATENATE(RIGHT(TEXT(Input!$D$5,"yyyy")+543,2)+1&amp;"31000"),CONCATENATE(RIGHT(TEXT(Input!$D$5,"yyyy")+543,2)&amp;"31000"))</f>
        <v>4331000</v>
      </c>
      <c r="I158" s="100">
        <f t="shared" si="4"/>
      </c>
      <c r="J158" s="100">
        <f t="shared" si="5"/>
      </c>
      <c r="K158" s="122">
        <f>CONCATENATE(Input!J170)</f>
      </c>
      <c r="L158" s="101">
        <f>ABS(Input!F170-Input!G170)</f>
        <v>0</v>
      </c>
      <c r="M158" s="96" t="str">
        <f>CONCATENATE("FAC9=",Input!K170)</f>
        <v>FAC9=</v>
      </c>
      <c r="N158" s="103"/>
      <c r="O158" s="95"/>
      <c r="P158" s="95"/>
      <c r="Q158" s="99"/>
      <c r="R158" s="99"/>
      <c r="S158" s="99"/>
      <c r="T158" s="99"/>
      <c r="U158" s="103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5"/>
      <c r="AM158" s="99"/>
      <c r="AN158" s="99"/>
      <c r="AO158" s="99"/>
      <c r="AP158" s="82">
        <f>CONCATENATE(Input!D170)</f>
      </c>
      <c r="AQ158" s="82">
        <f>CONCATENATE(Input!E170)</f>
      </c>
    </row>
    <row r="159" spans="1:43" s="106" customFormat="1" ht="10.5">
      <c r="A159" s="103">
        <v>152</v>
      </c>
      <c r="B159" s="100" t="s">
        <v>97</v>
      </c>
      <c r="C159" s="96" t="str">
        <f>IF(Input!F171-Input!G171&gt;=0,"40","50")</f>
        <v>40</v>
      </c>
      <c r="D159" s="104" t="s">
        <v>98</v>
      </c>
      <c r="E159" s="100">
        <f>CONCATENATE(Input!B171)</f>
      </c>
      <c r="F159" s="96">
        <f>CONCATENATE(Input!$D$14)</f>
      </c>
      <c r="G159" s="96">
        <f>CONCATENATE(Input!$D$12)</f>
      </c>
      <c r="H159" s="96" t="str">
        <f>IF(INT(TEXT(Input!$D$5,"mm"))&gt;=10,CONCATENATE(RIGHT(TEXT(Input!$D$5,"yyyy")+543,2)+1&amp;"31000"),CONCATENATE(RIGHT(TEXT(Input!$D$5,"yyyy")+543,2)&amp;"31000"))</f>
        <v>4331000</v>
      </c>
      <c r="I159" s="100">
        <f t="shared" si="4"/>
      </c>
      <c r="J159" s="100">
        <f t="shared" si="5"/>
      </c>
      <c r="K159" s="122">
        <f>CONCATENATE(Input!J171)</f>
      </c>
      <c r="L159" s="101">
        <f>ABS(Input!F171-Input!G171)</f>
        <v>0</v>
      </c>
      <c r="M159" s="96" t="str">
        <f>CONCATENATE("FAC9=",Input!K171)</f>
        <v>FAC9=</v>
      </c>
      <c r="N159" s="103"/>
      <c r="O159" s="95"/>
      <c r="P159" s="95"/>
      <c r="Q159" s="99"/>
      <c r="R159" s="99"/>
      <c r="S159" s="99"/>
      <c r="T159" s="99"/>
      <c r="U159" s="103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5"/>
      <c r="AM159" s="99"/>
      <c r="AN159" s="99"/>
      <c r="AO159" s="99"/>
      <c r="AP159" s="82">
        <f>CONCATENATE(Input!D171)</f>
      </c>
      <c r="AQ159" s="82">
        <f>CONCATENATE(Input!E171)</f>
      </c>
    </row>
    <row r="160" spans="1:43" s="106" customFormat="1" ht="10.5">
      <c r="A160" s="99">
        <v>153</v>
      </c>
      <c r="B160" s="100" t="s">
        <v>97</v>
      </c>
      <c r="C160" s="96" t="str">
        <f>IF(Input!F172-Input!G172&gt;=0,"40","50")</f>
        <v>40</v>
      </c>
      <c r="D160" s="104" t="s">
        <v>98</v>
      </c>
      <c r="E160" s="100">
        <f>CONCATENATE(Input!B172)</f>
      </c>
      <c r="F160" s="96">
        <f>CONCATENATE(Input!$D$14)</f>
      </c>
      <c r="G160" s="96">
        <f>CONCATENATE(Input!$D$12)</f>
      </c>
      <c r="H160" s="96" t="str">
        <f>IF(INT(TEXT(Input!$D$5,"mm"))&gt;=10,CONCATENATE(RIGHT(TEXT(Input!$D$5,"yyyy")+543,2)+1&amp;"31000"),CONCATENATE(RIGHT(TEXT(Input!$D$5,"yyyy")+543,2)&amp;"31000"))</f>
        <v>4331000</v>
      </c>
      <c r="I160" s="100">
        <f t="shared" si="4"/>
      </c>
      <c r="J160" s="100">
        <f t="shared" si="5"/>
      </c>
      <c r="K160" s="122">
        <f>CONCATENATE(Input!J172)</f>
      </c>
      <c r="L160" s="101">
        <f>ABS(Input!F172-Input!G172)</f>
        <v>0</v>
      </c>
      <c r="M160" s="96" t="str">
        <f>CONCATENATE("FAC9=",Input!K172)</f>
        <v>FAC9=</v>
      </c>
      <c r="N160" s="103"/>
      <c r="O160" s="95"/>
      <c r="P160" s="95"/>
      <c r="Q160" s="99"/>
      <c r="R160" s="99"/>
      <c r="S160" s="99"/>
      <c r="T160" s="99"/>
      <c r="U160" s="103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5"/>
      <c r="AM160" s="99"/>
      <c r="AN160" s="99"/>
      <c r="AO160" s="99"/>
      <c r="AP160" s="82">
        <f>CONCATENATE(Input!D172)</f>
      </c>
      <c r="AQ160" s="82">
        <f>CONCATENATE(Input!E172)</f>
      </c>
    </row>
    <row r="161" spans="1:43" s="106" customFormat="1" ht="10.5">
      <c r="A161" s="103">
        <v>154</v>
      </c>
      <c r="B161" s="100" t="s">
        <v>97</v>
      </c>
      <c r="C161" s="96" t="str">
        <f>IF(Input!F173-Input!G173&gt;=0,"40","50")</f>
        <v>40</v>
      </c>
      <c r="D161" s="104" t="s">
        <v>98</v>
      </c>
      <c r="E161" s="100">
        <f>CONCATENATE(Input!B173)</f>
      </c>
      <c r="F161" s="96">
        <f>CONCATENATE(Input!$D$14)</f>
      </c>
      <c r="G161" s="96">
        <f>CONCATENATE(Input!$D$12)</f>
      </c>
      <c r="H161" s="96" t="str">
        <f>IF(INT(TEXT(Input!$D$5,"mm"))&gt;=10,CONCATENATE(RIGHT(TEXT(Input!$D$5,"yyyy")+543,2)+1&amp;"31000"),CONCATENATE(RIGHT(TEXT(Input!$D$5,"yyyy")+543,2)&amp;"31000"))</f>
        <v>4331000</v>
      </c>
      <c r="I161" s="100">
        <f t="shared" si="4"/>
      </c>
      <c r="J161" s="100">
        <f t="shared" si="5"/>
      </c>
      <c r="K161" s="122">
        <f>CONCATENATE(Input!J173)</f>
      </c>
      <c r="L161" s="101">
        <f>ABS(Input!F173-Input!G173)</f>
        <v>0</v>
      </c>
      <c r="M161" s="96" t="str">
        <f>CONCATENATE("FAC9=",Input!K173)</f>
        <v>FAC9=</v>
      </c>
      <c r="N161" s="103"/>
      <c r="O161" s="95"/>
      <c r="P161" s="95"/>
      <c r="Q161" s="99"/>
      <c r="R161" s="99"/>
      <c r="S161" s="99"/>
      <c r="T161" s="99"/>
      <c r="U161" s="103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5"/>
      <c r="AM161" s="99"/>
      <c r="AN161" s="99"/>
      <c r="AO161" s="99"/>
      <c r="AP161" s="82">
        <f>CONCATENATE(Input!D173)</f>
      </c>
      <c r="AQ161" s="82">
        <f>CONCATENATE(Input!E173)</f>
      </c>
    </row>
    <row r="162" spans="1:43" s="106" customFormat="1" ht="10.5">
      <c r="A162" s="103">
        <v>155</v>
      </c>
      <c r="B162" s="100" t="s">
        <v>97</v>
      </c>
      <c r="C162" s="96" t="str">
        <f>IF(Input!F174-Input!G174&gt;=0,"40","50")</f>
        <v>40</v>
      </c>
      <c r="D162" s="104" t="s">
        <v>98</v>
      </c>
      <c r="E162" s="100">
        <f>CONCATENATE(Input!B174)</f>
      </c>
      <c r="F162" s="96">
        <f>CONCATENATE(Input!$D$14)</f>
      </c>
      <c r="G162" s="96">
        <f>CONCATENATE(Input!$D$12)</f>
      </c>
      <c r="H162" s="96" t="str">
        <f>IF(INT(TEXT(Input!$D$5,"mm"))&gt;=10,CONCATENATE(RIGHT(TEXT(Input!$D$5,"yyyy")+543,2)+1&amp;"31000"),CONCATENATE(RIGHT(TEXT(Input!$D$5,"yyyy")+543,2)&amp;"31000"))</f>
        <v>4331000</v>
      </c>
      <c r="I162" s="100">
        <f t="shared" si="4"/>
      </c>
      <c r="J162" s="100">
        <f t="shared" si="5"/>
      </c>
      <c r="K162" s="122">
        <f>CONCATENATE(Input!J174)</f>
      </c>
      <c r="L162" s="101">
        <f>ABS(Input!F174-Input!G174)</f>
        <v>0</v>
      </c>
      <c r="M162" s="96" t="str">
        <f>CONCATENATE("FAC9=",Input!K174)</f>
        <v>FAC9=</v>
      </c>
      <c r="N162" s="103"/>
      <c r="O162" s="95"/>
      <c r="P162" s="95"/>
      <c r="Q162" s="99"/>
      <c r="R162" s="99"/>
      <c r="S162" s="99"/>
      <c r="T162" s="99"/>
      <c r="U162" s="103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5"/>
      <c r="AM162" s="99"/>
      <c r="AN162" s="99"/>
      <c r="AO162" s="99"/>
      <c r="AP162" s="82">
        <f>CONCATENATE(Input!D174)</f>
      </c>
      <c r="AQ162" s="82">
        <f>CONCATENATE(Input!E174)</f>
      </c>
    </row>
    <row r="163" spans="1:43" s="106" customFormat="1" ht="10.5">
      <c r="A163" s="99">
        <v>156</v>
      </c>
      <c r="B163" s="100" t="s">
        <v>97</v>
      </c>
      <c r="C163" s="96" t="str">
        <f>IF(Input!F175-Input!G175&gt;=0,"40","50")</f>
        <v>40</v>
      </c>
      <c r="D163" s="104" t="s">
        <v>98</v>
      </c>
      <c r="E163" s="100">
        <f>CONCATENATE(Input!B175)</f>
      </c>
      <c r="F163" s="96">
        <f>CONCATENATE(Input!$D$14)</f>
      </c>
      <c r="G163" s="96">
        <f>CONCATENATE(Input!$D$12)</f>
      </c>
      <c r="H163" s="96" t="str">
        <f>IF(INT(TEXT(Input!$D$5,"mm"))&gt;=10,CONCATENATE(RIGHT(TEXT(Input!$D$5,"yyyy")+543,2)+1&amp;"31000"),CONCATENATE(RIGHT(TEXT(Input!$D$5,"yyyy")+543,2)&amp;"31000"))</f>
        <v>4331000</v>
      </c>
      <c r="I163" s="100">
        <f t="shared" si="4"/>
      </c>
      <c r="J163" s="100">
        <f t="shared" si="5"/>
      </c>
      <c r="K163" s="122">
        <f>CONCATENATE(Input!J175)</f>
      </c>
      <c r="L163" s="101">
        <f>ABS(Input!F175-Input!G175)</f>
        <v>0</v>
      </c>
      <c r="M163" s="96" t="str">
        <f>CONCATENATE("FAC9=",Input!K175)</f>
        <v>FAC9=</v>
      </c>
      <c r="N163" s="103"/>
      <c r="O163" s="95"/>
      <c r="P163" s="95"/>
      <c r="Q163" s="99"/>
      <c r="R163" s="99"/>
      <c r="S163" s="99"/>
      <c r="T163" s="99"/>
      <c r="U163" s="103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5"/>
      <c r="AM163" s="99"/>
      <c r="AN163" s="99"/>
      <c r="AO163" s="99"/>
      <c r="AP163" s="82">
        <f>CONCATENATE(Input!D175)</f>
      </c>
      <c r="AQ163" s="82">
        <f>CONCATENATE(Input!E175)</f>
      </c>
    </row>
    <row r="164" spans="1:43" s="106" customFormat="1" ht="10.5">
      <c r="A164" s="103">
        <v>157</v>
      </c>
      <c r="B164" s="100" t="s">
        <v>97</v>
      </c>
      <c r="C164" s="96" t="str">
        <f>IF(Input!F176-Input!G176&gt;=0,"40","50")</f>
        <v>40</v>
      </c>
      <c r="D164" s="104" t="s">
        <v>98</v>
      </c>
      <c r="E164" s="100">
        <f>CONCATENATE(Input!B176)</f>
      </c>
      <c r="F164" s="96">
        <f>CONCATENATE(Input!$D$14)</f>
      </c>
      <c r="G164" s="96">
        <f>CONCATENATE(Input!$D$12)</f>
      </c>
      <c r="H164" s="96" t="str">
        <f>IF(INT(TEXT(Input!$D$5,"mm"))&gt;=10,CONCATENATE(RIGHT(TEXT(Input!$D$5,"yyyy")+543,2)+1&amp;"31000"),CONCATENATE(RIGHT(TEXT(Input!$D$5,"yyyy")+543,2)&amp;"31000"))</f>
        <v>4331000</v>
      </c>
      <c r="I164" s="100">
        <f t="shared" si="4"/>
      </c>
      <c r="J164" s="100">
        <f t="shared" si="5"/>
      </c>
      <c r="K164" s="122">
        <f>CONCATENATE(Input!J176)</f>
      </c>
      <c r="L164" s="101">
        <f>ABS(Input!F176-Input!G176)</f>
        <v>0</v>
      </c>
      <c r="M164" s="96" t="str">
        <f>CONCATENATE("FAC9=",Input!K176)</f>
        <v>FAC9=</v>
      </c>
      <c r="N164" s="103"/>
      <c r="O164" s="95"/>
      <c r="P164" s="95"/>
      <c r="Q164" s="99"/>
      <c r="R164" s="99"/>
      <c r="S164" s="99"/>
      <c r="T164" s="99"/>
      <c r="U164" s="103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5"/>
      <c r="AM164" s="99"/>
      <c r="AN164" s="99"/>
      <c r="AO164" s="99"/>
      <c r="AP164" s="82">
        <f>CONCATENATE(Input!D176)</f>
      </c>
      <c r="AQ164" s="82">
        <f>CONCATENATE(Input!E176)</f>
      </c>
    </row>
    <row r="165" spans="1:43" s="106" customFormat="1" ht="10.5">
      <c r="A165" s="103">
        <v>158</v>
      </c>
      <c r="B165" s="100" t="s">
        <v>97</v>
      </c>
      <c r="C165" s="96" t="str">
        <f>IF(Input!F177-Input!G177&gt;=0,"40","50")</f>
        <v>40</v>
      </c>
      <c r="D165" s="104" t="s">
        <v>98</v>
      </c>
      <c r="E165" s="100">
        <f>CONCATENATE(Input!B177)</f>
      </c>
      <c r="F165" s="96">
        <f>CONCATENATE(Input!$D$14)</f>
      </c>
      <c r="G165" s="96">
        <f>CONCATENATE(Input!$D$12)</f>
      </c>
      <c r="H165" s="96" t="str">
        <f>IF(INT(TEXT(Input!$D$5,"mm"))&gt;=10,CONCATENATE(RIGHT(TEXT(Input!$D$5,"yyyy")+543,2)+1&amp;"31000"),CONCATENATE(RIGHT(TEXT(Input!$D$5,"yyyy")+543,2)&amp;"31000"))</f>
        <v>4331000</v>
      </c>
      <c r="I165" s="100">
        <f t="shared" si="4"/>
      </c>
      <c r="J165" s="100">
        <f t="shared" si="5"/>
      </c>
      <c r="K165" s="122">
        <f>CONCATENATE(Input!J177)</f>
      </c>
      <c r="L165" s="101">
        <f>ABS(Input!F177-Input!G177)</f>
        <v>0</v>
      </c>
      <c r="M165" s="96" t="str">
        <f>CONCATENATE("FAC9=",Input!K177)</f>
        <v>FAC9=</v>
      </c>
      <c r="N165" s="103"/>
      <c r="O165" s="95"/>
      <c r="P165" s="95"/>
      <c r="Q165" s="99"/>
      <c r="R165" s="99"/>
      <c r="S165" s="99"/>
      <c r="T165" s="99"/>
      <c r="U165" s="103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5"/>
      <c r="AM165" s="99"/>
      <c r="AN165" s="99"/>
      <c r="AO165" s="99"/>
      <c r="AP165" s="82">
        <f>CONCATENATE(Input!D177)</f>
      </c>
      <c r="AQ165" s="82">
        <f>CONCATENATE(Input!E177)</f>
      </c>
    </row>
    <row r="166" spans="1:43" s="106" customFormat="1" ht="10.5">
      <c r="A166" s="99">
        <v>159</v>
      </c>
      <c r="B166" s="100" t="s">
        <v>97</v>
      </c>
      <c r="C166" s="96" t="str">
        <f>IF(Input!F178-Input!G178&gt;=0,"40","50")</f>
        <v>40</v>
      </c>
      <c r="D166" s="104" t="s">
        <v>98</v>
      </c>
      <c r="E166" s="100">
        <f>CONCATENATE(Input!B178)</f>
      </c>
      <c r="F166" s="96">
        <f>CONCATENATE(Input!$D$14)</f>
      </c>
      <c r="G166" s="96">
        <f>CONCATENATE(Input!$D$12)</f>
      </c>
      <c r="H166" s="96" t="str">
        <f>IF(INT(TEXT(Input!$D$5,"mm"))&gt;=10,CONCATENATE(RIGHT(TEXT(Input!$D$5,"yyyy")+543,2)+1&amp;"31000"),CONCATENATE(RIGHT(TEXT(Input!$D$5,"yyyy")+543,2)&amp;"31000"))</f>
        <v>4331000</v>
      </c>
      <c r="I166" s="100">
        <f t="shared" si="4"/>
      </c>
      <c r="J166" s="100">
        <f t="shared" si="5"/>
      </c>
      <c r="K166" s="122">
        <f>CONCATENATE(Input!J178)</f>
      </c>
      <c r="L166" s="101">
        <f>ABS(Input!F178-Input!G178)</f>
        <v>0</v>
      </c>
      <c r="M166" s="96" t="str">
        <f>CONCATENATE("FAC9=",Input!K178)</f>
        <v>FAC9=</v>
      </c>
      <c r="N166" s="103"/>
      <c r="O166" s="95"/>
      <c r="P166" s="95"/>
      <c r="Q166" s="99"/>
      <c r="R166" s="99"/>
      <c r="S166" s="99"/>
      <c r="T166" s="99"/>
      <c r="U166" s="103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5"/>
      <c r="AM166" s="99"/>
      <c r="AN166" s="99"/>
      <c r="AO166" s="99"/>
      <c r="AP166" s="82">
        <f>CONCATENATE(Input!D178)</f>
      </c>
      <c r="AQ166" s="82">
        <f>CONCATENATE(Input!E178)</f>
      </c>
    </row>
    <row r="167" spans="1:43" s="110" customFormat="1" ht="10.5">
      <c r="A167" s="107">
        <v>160</v>
      </c>
      <c r="B167" s="108" t="s">
        <v>97</v>
      </c>
      <c r="C167" s="96" t="str">
        <f>IF(Input!F179-Input!G179&gt;=0,"40","50")</f>
        <v>40</v>
      </c>
      <c r="D167" s="112" t="s">
        <v>98</v>
      </c>
      <c r="E167" s="108">
        <f>CONCATENATE(Input!B179)</f>
      </c>
      <c r="F167" s="96">
        <f>CONCATENATE(Input!$D$14)</f>
      </c>
      <c r="G167" s="96">
        <f>CONCATENATE(Input!$D$12)</f>
      </c>
      <c r="H167" s="96" t="str">
        <f>IF(INT(TEXT(Input!$D$5,"mm"))&gt;=10,CONCATENATE(RIGHT(TEXT(Input!$D$5,"yyyy")+543,2)+1&amp;"31000"),CONCATENATE(RIGHT(TEXT(Input!$D$5,"yyyy")+543,2)&amp;"31000"))</f>
        <v>4331000</v>
      </c>
      <c r="I167" s="108">
        <f t="shared" si="4"/>
      </c>
      <c r="J167" s="108">
        <f t="shared" si="5"/>
      </c>
      <c r="K167" s="122">
        <f>CONCATENATE(Input!J179)</f>
      </c>
      <c r="L167" s="109">
        <f>ABS(Input!F179-Input!G179)</f>
        <v>0</v>
      </c>
      <c r="M167" s="96" t="str">
        <f>CONCATENATE("FAC9=",Input!K179)</f>
        <v>FAC9=</v>
      </c>
      <c r="N167" s="107"/>
      <c r="O167" s="95"/>
      <c r="P167" s="95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95"/>
      <c r="AM167" s="107"/>
      <c r="AN167" s="107"/>
      <c r="AO167" s="107"/>
      <c r="AP167" s="82">
        <f>CONCATENATE(Input!D179)</f>
      </c>
      <c r="AQ167" s="82">
        <f>CONCATENATE(Input!E179)</f>
      </c>
    </row>
    <row r="168" ht="12.75"/>
  </sheetData>
  <sheetProtection password="E2E7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kaewsara</dc:creator>
  <cp:keywords/>
  <dc:description/>
  <cp:lastModifiedBy>SSJ</cp:lastModifiedBy>
  <cp:lastPrinted>2009-10-06T06:51:47Z</cp:lastPrinted>
  <dcterms:created xsi:type="dcterms:W3CDTF">2004-12-01T02:46:17Z</dcterms:created>
  <dcterms:modified xsi:type="dcterms:W3CDTF">2018-02-26T07:06:43Z</dcterms:modified>
  <cp:category/>
  <cp:version/>
  <cp:contentType/>
  <cp:contentStatus/>
  <cp:revision>2</cp:revision>
</cp:coreProperties>
</file>